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codeName="חוברת_עבודה_זו" defaultThemeVersion="166925"/>
  <mc:AlternateContent xmlns:mc="http://schemas.openxmlformats.org/markup-compatibility/2006">
    <mc:Choice Requires="x15">
      <x15ac:absPath xmlns:x15ac="http://schemas.microsoft.com/office/spreadsheetml/2010/11/ac" url="C:\Users\einatbe\Desktop\"/>
    </mc:Choice>
  </mc:AlternateContent>
  <xr:revisionPtr revIDLastSave="0" documentId="8_{E7D79081-C767-4351-98BF-57A2B1B3E8D1}" xr6:coauthVersionLast="36" xr6:coauthVersionMax="36" xr10:uidLastSave="{00000000-0000-0000-0000-000000000000}"/>
  <workbookProtection workbookPassword="CCF3" lockStructure="1"/>
  <bookViews>
    <workbookView xWindow="0" yWindow="0" windowWidth="28800" windowHeight="12255" xr2:uid="{546A883C-2512-4B01-AF9C-262B6275CFAF}"/>
  </bookViews>
  <sheets>
    <sheet name="סימולטור" sheetId="1" r:id="rId1"/>
    <sheet name="aux" sheetId="2" state="hidden" r:id="rId2"/>
    <sheet name="מקדמי קצבה זוגיים" sheetId="3" state="hidden" r:id="rId3"/>
  </sheets>
  <definedNames>
    <definedName name="age_1">סימולטור!$C$10</definedName>
    <definedName name="age_2">סימולטור!$E$10</definedName>
    <definedName name="gender_1">סימולטור!$C$8</definedName>
    <definedName name="gender_2">סימולטור!$E$8</definedName>
    <definedName name="ret_age1">סימולטור!$C$11</definedName>
    <definedName name="ret_age2">סימולטור!$E$11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 r="E29" i="1"/>
  <c r="C29" i="1"/>
  <c r="C26" i="1" l="1"/>
  <c r="F26" i="1" l="1"/>
  <c r="E26" i="1"/>
  <c r="D26" i="1"/>
  <c r="E10" i="1" l="1"/>
  <c r="C10" i="1"/>
  <c r="L1167" i="3" l="1"/>
  <c r="C15" i="1" l="1"/>
  <c r="C14" i="1"/>
  <c r="E11" i="1" l="1"/>
  <c r="F35" i="1" s="1"/>
  <c r="K1023" i="3"/>
  <c r="K1027" i="3"/>
  <c r="K1031" i="3"/>
  <c r="K1035" i="3"/>
  <c r="K1039" i="3"/>
  <c r="K1043" i="3"/>
  <c r="K1047" i="3"/>
  <c r="K1051" i="3"/>
  <c r="K1055" i="3"/>
  <c r="K1059" i="3"/>
  <c r="K1063" i="3"/>
  <c r="K1067" i="3"/>
  <c r="K1071" i="3"/>
  <c r="K1075" i="3"/>
  <c r="K1079" i="3"/>
  <c r="K1083" i="3"/>
  <c r="K1087" i="3"/>
  <c r="K1091" i="3"/>
  <c r="K1095" i="3"/>
  <c r="K1099" i="3"/>
  <c r="K1103" i="3"/>
  <c r="K1107" i="3"/>
  <c r="K1111" i="3"/>
  <c r="K1115" i="3"/>
  <c r="K1119" i="3"/>
  <c r="K1123" i="3"/>
  <c r="K1127" i="3"/>
  <c r="K1131" i="3"/>
  <c r="K1135" i="3"/>
  <c r="K1139" i="3"/>
  <c r="K1143" i="3"/>
  <c r="K1147" i="3"/>
  <c r="K1151" i="3"/>
  <c r="K1155" i="3"/>
  <c r="K1159" i="3"/>
  <c r="K1163" i="3"/>
  <c r="K1167" i="3"/>
  <c r="K1171" i="3"/>
  <c r="K1175" i="3"/>
  <c r="K1179" i="3"/>
  <c r="K1183" i="3"/>
  <c r="K1187" i="3"/>
  <c r="K1191" i="3"/>
  <c r="K1195" i="3"/>
  <c r="K1199" i="3"/>
  <c r="K1203" i="3"/>
  <c r="K1207" i="3"/>
  <c r="K1211" i="3"/>
  <c r="K1215" i="3"/>
  <c r="K1219" i="3"/>
  <c r="K1223" i="3"/>
  <c r="K1227" i="3"/>
  <c r="K1231" i="3"/>
  <c r="K1235" i="3"/>
  <c r="K1239" i="3"/>
  <c r="K1243" i="3"/>
  <c r="K1247" i="3"/>
  <c r="K1251" i="3"/>
  <c r="K1255" i="3"/>
  <c r="K1259" i="3"/>
  <c r="K1263" i="3"/>
  <c r="K1267" i="3"/>
  <c r="K1271" i="3"/>
  <c r="K1275" i="3"/>
  <c r="K1279" i="3"/>
  <c r="K1283" i="3"/>
  <c r="K1287" i="3"/>
  <c r="K1291" i="3"/>
  <c r="K1295" i="3"/>
  <c r="K1299" i="3"/>
  <c r="K1303" i="3"/>
  <c r="K1307" i="3"/>
  <c r="K1311" i="3"/>
  <c r="K1315" i="3"/>
  <c r="K1319" i="3"/>
  <c r="K1323" i="3"/>
  <c r="K1327" i="3"/>
  <c r="K1331" i="3"/>
  <c r="K1335" i="3"/>
  <c r="K1339" i="3"/>
  <c r="K1343" i="3"/>
  <c r="K1347" i="3"/>
  <c r="K1351" i="3"/>
  <c r="K1355" i="3"/>
  <c r="K1020" i="3"/>
  <c r="K1024" i="3"/>
  <c r="K1028" i="3"/>
  <c r="K1032" i="3"/>
  <c r="K1036" i="3"/>
  <c r="K1040" i="3"/>
  <c r="K1044" i="3"/>
  <c r="K1048" i="3"/>
  <c r="K1052" i="3"/>
  <c r="K1056" i="3"/>
  <c r="K1060" i="3"/>
  <c r="K1064" i="3"/>
  <c r="K1068" i="3"/>
  <c r="K1072" i="3"/>
  <c r="K1076" i="3"/>
  <c r="K1080" i="3"/>
  <c r="K1084" i="3"/>
  <c r="K1088" i="3"/>
  <c r="K1092" i="3"/>
  <c r="K1096" i="3"/>
  <c r="K1100" i="3"/>
  <c r="K1104" i="3"/>
  <c r="K1108" i="3"/>
  <c r="K1112" i="3"/>
  <c r="K1116" i="3"/>
  <c r="K1120" i="3"/>
  <c r="K1124" i="3"/>
  <c r="K1128" i="3"/>
  <c r="K1132" i="3"/>
  <c r="K1136" i="3"/>
  <c r="K1140" i="3"/>
  <c r="K1144" i="3"/>
  <c r="K1148" i="3"/>
  <c r="K1152" i="3"/>
  <c r="K1156" i="3"/>
  <c r="K1160" i="3"/>
  <c r="K1164" i="3"/>
  <c r="K1168" i="3"/>
  <c r="K1172" i="3"/>
  <c r="K1176" i="3"/>
  <c r="K1180" i="3"/>
  <c r="K1184" i="3"/>
  <c r="K1188" i="3"/>
  <c r="K1192" i="3"/>
  <c r="K1196" i="3"/>
  <c r="K1200" i="3"/>
  <c r="K1204" i="3"/>
  <c r="K1208" i="3"/>
  <c r="K1212" i="3"/>
  <c r="K1216" i="3"/>
  <c r="K1220" i="3"/>
  <c r="K1224" i="3"/>
  <c r="K1228" i="3"/>
  <c r="K1232" i="3"/>
  <c r="K1236" i="3"/>
  <c r="K1240" i="3"/>
  <c r="K1244" i="3"/>
  <c r="K1248" i="3"/>
  <c r="K1252" i="3"/>
  <c r="K1256" i="3"/>
  <c r="K1260" i="3"/>
  <c r="K1264" i="3"/>
  <c r="K1268" i="3"/>
  <c r="K1272" i="3"/>
  <c r="K1276" i="3"/>
  <c r="K1280" i="3"/>
  <c r="K1284" i="3"/>
  <c r="K1288" i="3"/>
  <c r="K1292" i="3"/>
  <c r="K1296" i="3"/>
  <c r="K1300" i="3"/>
  <c r="K1304" i="3"/>
  <c r="K1308" i="3"/>
  <c r="K1312" i="3"/>
  <c r="K1316" i="3"/>
  <c r="K1320" i="3"/>
  <c r="K1324" i="3"/>
  <c r="K1328" i="3"/>
  <c r="K1332" i="3"/>
  <c r="K1336" i="3"/>
  <c r="K1340" i="3"/>
  <c r="K1344" i="3"/>
  <c r="K1348" i="3"/>
  <c r="K1352" i="3"/>
  <c r="K1356" i="3"/>
  <c r="K1021" i="3"/>
  <c r="K1025" i="3"/>
  <c r="K1029" i="3"/>
  <c r="K1033" i="3"/>
  <c r="K1037" i="3"/>
  <c r="K1041" i="3"/>
  <c r="K1045" i="3"/>
  <c r="K1049" i="3"/>
  <c r="K1053" i="3"/>
  <c r="K1057" i="3"/>
  <c r="K1061" i="3"/>
  <c r="K1065" i="3"/>
  <c r="K1069" i="3"/>
  <c r="K1073" i="3"/>
  <c r="K1077" i="3"/>
  <c r="K1081" i="3"/>
  <c r="K1085" i="3"/>
  <c r="K1089" i="3"/>
  <c r="K1093" i="3"/>
  <c r="K1097" i="3"/>
  <c r="K1101" i="3"/>
  <c r="K1105" i="3"/>
  <c r="K1109" i="3"/>
  <c r="K1113" i="3"/>
  <c r="K1117" i="3"/>
  <c r="K1121" i="3"/>
  <c r="K1125" i="3"/>
  <c r="K1129" i="3"/>
  <c r="K1133" i="3"/>
  <c r="K1137" i="3"/>
  <c r="K1141" i="3"/>
  <c r="K1145" i="3"/>
  <c r="K1149" i="3"/>
  <c r="K1153" i="3"/>
  <c r="K1157" i="3"/>
  <c r="K1161" i="3"/>
  <c r="K1165" i="3"/>
  <c r="K1169" i="3"/>
  <c r="K1173" i="3"/>
  <c r="K1177" i="3"/>
  <c r="K1181" i="3"/>
  <c r="K1185" i="3"/>
  <c r="K1189" i="3"/>
  <c r="K1193" i="3"/>
  <c r="K1197" i="3"/>
  <c r="K1201" i="3"/>
  <c r="K1205" i="3"/>
  <c r="K1209" i="3"/>
  <c r="K1213" i="3"/>
  <c r="K1217" i="3"/>
  <c r="K1221" i="3"/>
  <c r="K1225" i="3"/>
  <c r="K1229" i="3"/>
  <c r="K1233" i="3"/>
  <c r="K1237" i="3"/>
  <c r="K1241" i="3"/>
  <c r="K1245" i="3"/>
  <c r="K1249" i="3"/>
  <c r="K1253" i="3"/>
  <c r="K1257" i="3"/>
  <c r="K1261" i="3"/>
  <c r="K1265" i="3"/>
  <c r="K1269" i="3"/>
  <c r="K1273" i="3"/>
  <c r="K1277" i="3"/>
  <c r="K1281" i="3"/>
  <c r="K1285" i="3"/>
  <c r="K1289" i="3"/>
  <c r="K1293" i="3"/>
  <c r="K1297" i="3"/>
  <c r="K1301" i="3"/>
  <c r="K1305" i="3"/>
  <c r="K1309" i="3"/>
  <c r="K1313" i="3"/>
  <c r="K1317" i="3"/>
  <c r="K1321" i="3"/>
  <c r="K1325" i="3"/>
  <c r="K1329" i="3"/>
  <c r="K1333" i="3"/>
  <c r="K1337" i="3"/>
  <c r="K1341" i="3"/>
  <c r="K1345" i="3"/>
  <c r="K1349" i="3"/>
  <c r="K1353" i="3"/>
  <c r="K1357" i="3"/>
  <c r="K1034" i="3"/>
  <c r="K1050" i="3"/>
  <c r="K1066" i="3"/>
  <c r="K1082" i="3"/>
  <c r="K1098" i="3"/>
  <c r="K1114" i="3"/>
  <c r="K1130" i="3"/>
  <c r="K1146" i="3"/>
  <c r="K1162" i="3"/>
  <c r="K1178" i="3"/>
  <c r="K1194" i="3"/>
  <c r="K1210" i="3"/>
  <c r="K1226" i="3"/>
  <c r="K1242" i="3"/>
  <c r="K1258" i="3"/>
  <c r="K1274" i="3"/>
  <c r="K1290" i="3"/>
  <c r="K1306" i="3"/>
  <c r="K1322" i="3"/>
  <c r="K1338" i="3"/>
  <c r="K1354" i="3"/>
  <c r="K1361" i="3"/>
  <c r="K1365" i="3"/>
  <c r="K1369" i="3"/>
  <c r="K1373" i="3"/>
  <c r="K1377" i="3"/>
  <c r="K1381" i="3"/>
  <c r="K1385" i="3"/>
  <c r="K1389" i="3"/>
  <c r="K1393" i="3"/>
  <c r="K1397" i="3"/>
  <c r="K1401" i="3"/>
  <c r="K1405" i="3"/>
  <c r="K1409" i="3"/>
  <c r="K1413" i="3"/>
  <c r="K1417" i="3"/>
  <c r="K1421" i="3"/>
  <c r="K1425" i="3"/>
  <c r="K1429" i="3"/>
  <c r="K1433" i="3"/>
  <c r="K1437" i="3"/>
  <c r="K1441" i="3"/>
  <c r="K1445" i="3"/>
  <c r="K1449" i="3"/>
  <c r="K1453" i="3"/>
  <c r="K1457" i="3"/>
  <c r="K1461" i="3"/>
  <c r="K1465" i="3"/>
  <c r="K1469" i="3"/>
  <c r="K1473" i="3"/>
  <c r="K1477" i="3"/>
  <c r="K1481" i="3"/>
  <c r="K1485" i="3"/>
  <c r="K1489" i="3"/>
  <c r="K1493" i="3"/>
  <c r="K1497" i="3"/>
  <c r="K1501" i="3"/>
  <c r="K1505" i="3"/>
  <c r="K1509" i="3"/>
  <c r="K1513" i="3"/>
  <c r="K1062" i="3"/>
  <c r="K1286" i="3"/>
  <c r="K1364" i="3"/>
  <c r="K1380" i="3"/>
  <c r="K1396" i="3"/>
  <c r="K1022" i="3"/>
  <c r="K1038" i="3"/>
  <c r="K1054" i="3"/>
  <c r="K1070" i="3"/>
  <c r="K1086" i="3"/>
  <c r="K1102" i="3"/>
  <c r="K1118" i="3"/>
  <c r="K1134" i="3"/>
  <c r="K1150" i="3"/>
  <c r="K1166" i="3"/>
  <c r="K1182" i="3"/>
  <c r="K1198" i="3"/>
  <c r="K1214" i="3"/>
  <c r="K1230" i="3"/>
  <c r="K1246" i="3"/>
  <c r="K1262" i="3"/>
  <c r="K1278" i="3"/>
  <c r="K1294" i="3"/>
  <c r="K1310" i="3"/>
  <c r="K1326" i="3"/>
  <c r="K1342" i="3"/>
  <c r="K1358" i="3"/>
  <c r="K1362" i="3"/>
  <c r="K1366" i="3"/>
  <c r="K1370" i="3"/>
  <c r="K1374" i="3"/>
  <c r="K1378" i="3"/>
  <c r="K1382" i="3"/>
  <c r="K1386" i="3"/>
  <c r="K1390" i="3"/>
  <c r="K1394" i="3"/>
  <c r="K1398" i="3"/>
  <c r="K1402" i="3"/>
  <c r="K1406" i="3"/>
  <c r="K1410" i="3"/>
  <c r="K1414" i="3"/>
  <c r="K1418" i="3"/>
  <c r="K1422" i="3"/>
  <c r="K1426" i="3"/>
  <c r="K1430" i="3"/>
  <c r="K1434" i="3"/>
  <c r="K1438" i="3"/>
  <c r="K1442" i="3"/>
  <c r="K1446" i="3"/>
  <c r="K1450" i="3"/>
  <c r="K1454" i="3"/>
  <c r="K1458" i="3"/>
  <c r="K1462" i="3"/>
  <c r="K1466" i="3"/>
  <c r="K1470" i="3"/>
  <c r="K1474" i="3"/>
  <c r="K1478" i="3"/>
  <c r="K1482" i="3"/>
  <c r="K1486" i="3"/>
  <c r="K1490" i="3"/>
  <c r="K1494" i="3"/>
  <c r="K1498" i="3"/>
  <c r="K1502" i="3"/>
  <c r="K1506" i="3"/>
  <c r="K1510" i="3"/>
  <c r="K1030" i="3"/>
  <c r="K1302" i="3"/>
  <c r="K1368" i="3"/>
  <c r="K1388" i="3"/>
  <c r="K1404" i="3"/>
  <c r="K1026" i="3"/>
  <c r="K1042" i="3"/>
  <c r="K1058" i="3"/>
  <c r="K1074" i="3"/>
  <c r="K1090" i="3"/>
  <c r="K1106" i="3"/>
  <c r="K1122" i="3"/>
  <c r="K1138" i="3"/>
  <c r="K1154" i="3"/>
  <c r="K1170" i="3"/>
  <c r="K1186" i="3"/>
  <c r="K1202" i="3"/>
  <c r="K1218" i="3"/>
  <c r="K1234" i="3"/>
  <c r="K1250" i="3"/>
  <c r="K1266" i="3"/>
  <c r="K1282" i="3"/>
  <c r="K1298" i="3"/>
  <c r="K1314" i="3"/>
  <c r="K1330" i="3"/>
  <c r="K1346" i="3"/>
  <c r="K1359" i="3"/>
  <c r="K1363" i="3"/>
  <c r="K1367" i="3"/>
  <c r="K1371" i="3"/>
  <c r="K1375" i="3"/>
  <c r="K1379" i="3"/>
  <c r="K1383" i="3"/>
  <c r="K1387" i="3"/>
  <c r="K1391" i="3"/>
  <c r="K1395" i="3"/>
  <c r="K1399" i="3"/>
  <c r="K1403" i="3"/>
  <c r="K1407" i="3"/>
  <c r="K1411" i="3"/>
  <c r="K1415" i="3"/>
  <c r="K1419" i="3"/>
  <c r="K1423" i="3"/>
  <c r="K1427" i="3"/>
  <c r="K1431" i="3"/>
  <c r="K1435" i="3"/>
  <c r="K1439" i="3"/>
  <c r="K1443" i="3"/>
  <c r="K1447" i="3"/>
  <c r="K1451" i="3"/>
  <c r="K1455" i="3"/>
  <c r="K1459" i="3"/>
  <c r="K1463" i="3"/>
  <c r="K1467" i="3"/>
  <c r="K1471" i="3"/>
  <c r="K1475" i="3"/>
  <c r="K1479" i="3"/>
  <c r="K1483" i="3"/>
  <c r="K1487" i="3"/>
  <c r="K1491" i="3"/>
  <c r="K1495" i="3"/>
  <c r="K1499" i="3"/>
  <c r="K1503" i="3"/>
  <c r="K1507" i="3"/>
  <c r="K1511" i="3"/>
  <c r="K1046" i="3"/>
  <c r="K1078" i="3"/>
  <c r="K1094" i="3"/>
  <c r="K1110" i="3"/>
  <c r="K1126" i="3"/>
  <c r="K1142" i="3"/>
  <c r="K1158" i="3"/>
  <c r="K1174" i="3"/>
  <c r="K1190" i="3"/>
  <c r="K1206" i="3"/>
  <c r="K1222" i="3"/>
  <c r="K1238" i="3"/>
  <c r="K1254" i="3"/>
  <c r="K1270" i="3"/>
  <c r="K1318" i="3"/>
  <c r="K1334" i="3"/>
  <c r="K1350" i="3"/>
  <c r="K1360" i="3"/>
  <c r="K1372" i="3"/>
  <c r="K1376" i="3"/>
  <c r="K1384" i="3"/>
  <c r="K1392" i="3"/>
  <c r="K1400" i="3"/>
  <c r="K1408" i="3"/>
  <c r="K1412" i="3"/>
  <c r="K1428" i="3"/>
  <c r="K1444" i="3"/>
  <c r="K1460" i="3"/>
  <c r="K1476" i="3"/>
  <c r="K1492" i="3"/>
  <c r="K1508" i="3"/>
  <c r="K1512" i="3"/>
  <c r="K1420" i="3"/>
  <c r="K1452" i="3"/>
  <c r="K1484" i="3"/>
  <c r="K1440" i="3"/>
  <c r="K1488" i="3"/>
  <c r="K1416" i="3"/>
  <c r="K1432" i="3"/>
  <c r="K1448" i="3"/>
  <c r="K1464" i="3"/>
  <c r="K1480" i="3"/>
  <c r="K1496" i="3"/>
  <c r="K1436" i="3"/>
  <c r="K1468" i="3"/>
  <c r="K1500" i="3"/>
  <c r="K1424" i="3"/>
  <c r="K1456" i="3"/>
  <c r="K1504" i="3"/>
  <c r="K1472" i="3"/>
  <c r="B21" i="1" l="1"/>
  <c r="E22" i="1" l="1"/>
  <c r="E24" i="1" s="1"/>
  <c r="D22" i="1"/>
  <c r="D24" i="1" s="1"/>
  <c r="C22" i="1"/>
  <c r="C24" i="1" s="1"/>
  <c r="D36" i="1"/>
  <c r="D35" i="1"/>
  <c r="E36" i="1"/>
  <c r="C36" i="1"/>
  <c r="E35" i="1" l="1"/>
  <c r="C35" i="1"/>
  <c r="C37" i="1" l="1"/>
  <c r="C25" i="1" s="1"/>
  <c r="F36" i="1"/>
  <c r="E37" i="1"/>
  <c r="E25" i="1" s="1"/>
  <c r="D37" i="1"/>
  <c r="D25" i="1" s="1"/>
  <c r="F37" i="1" l="1"/>
  <c r="E23" i="1"/>
  <c r="D23" i="1"/>
  <c r="C23" i="1"/>
  <c r="E30" i="1"/>
  <c r="D30" i="1"/>
  <c r="C30" i="1"/>
  <c r="F23" i="1" l="1"/>
  <c r="F24" i="1" s="1"/>
  <c r="F25" i="1"/>
  <c r="F30" i="1"/>
</calcChain>
</file>

<file path=xl/sharedStrings.xml><?xml version="1.0" encoding="utf-8"?>
<sst xmlns="http://schemas.openxmlformats.org/spreadsheetml/2006/main" count="1610" uniqueCount="56">
  <si>
    <t>מסלול לתשלום קצבה חודשית לפי מינימום 240 תשלומים</t>
  </si>
  <si>
    <t>גיל המבוטח במועד התחלת תשלום הקצבה</t>
  </si>
  <si>
    <t>גבר</t>
  </si>
  <si>
    <t>אישה</t>
  </si>
  <si>
    <t>מקדם קצבה לחישוב קצבה חודשית יסודית בשנת 2020</t>
  </si>
  <si>
    <t>שיעור ההגדלה במקדם הקצבה בגין כל שנה שחלפה משנת 2020 עד מועד התחלת תשלום הקצבה</t>
  </si>
  <si>
    <t>age</t>
  </si>
  <si>
    <t>M_mekadem</t>
  </si>
  <si>
    <t>M_hagdala</t>
  </si>
  <si>
    <t>F_mekadem</t>
  </si>
  <si>
    <t>F_hagdala</t>
  </si>
  <si>
    <t>תאריך לידה</t>
  </si>
  <si>
    <t>מין</t>
  </si>
  <si>
    <t>מקדם מובטח</t>
  </si>
  <si>
    <t>צבירה בש"ח למועד פרישה</t>
  </si>
  <si>
    <t>מקדם המרה</t>
  </si>
  <si>
    <t>קצבה מחושבת</t>
  </si>
  <si>
    <t>כן</t>
  </si>
  <si>
    <t>סוג נתון</t>
  </si>
  <si>
    <t>מקדם</t>
  </si>
  <si>
    <t>הגדלה</t>
  </si>
  <si>
    <t>קוד</t>
  </si>
  <si>
    <t>שנות דחיית פרישה</t>
  </si>
  <si>
    <t>שיעור הגדלה</t>
  </si>
  <si>
    <t>מקדם מחושב</t>
  </si>
  <si>
    <t>בחר גיל פרישה</t>
  </si>
  <si>
    <t>תאריך פרישה</t>
  </si>
  <si>
    <t>מסלול לתשלום קצבה חודשית לפי מינימום 180 תשלומים</t>
  </si>
  <si>
    <t>מסלול לתשלום קצבה חודשית לפי מינימום 300 תשלומים</t>
  </si>
  <si>
    <t>סכום צבירה נדרש (מעוגל)</t>
  </si>
  <si>
    <t>קצבה מבוקשת</t>
  </si>
  <si>
    <t>סוג מסלול</t>
  </si>
  <si>
    <t>שם טבלה</t>
  </si>
  <si>
    <t>מספר טבלה</t>
  </si>
  <si>
    <t>גיל מבוטח</t>
  </si>
  <si>
    <t>גיל בן זוג</t>
  </si>
  <si>
    <t>קוד מסלול</t>
  </si>
  <si>
    <t>שנת בסיס</t>
  </si>
  <si>
    <t>שיעור שינוי</t>
  </si>
  <si>
    <t>male</t>
  </si>
  <si>
    <t>female</t>
  </si>
  <si>
    <t>זוגי - 240</t>
  </si>
  <si>
    <t>מעודכן</t>
  </si>
  <si>
    <t>קצבה לבן/בת זוג</t>
  </si>
  <si>
    <t>סימולטור מקדם קצבה מיידית</t>
  </si>
  <si>
    <t>הסימולטור מעודכן לתאריך 22/11/2020</t>
  </si>
  <si>
    <t>* המידע והנתונים המוצגים אינם מהווים המלצה לרכישת תכנית פרופיל דינמי הדור החדש ואינם מהווים תחליף לייעוץ השקעות או ייעוץ פיננסי ו/או פנסיוני ו/או ייעוץ מקצועי המתחשב בנתוניו ובצרכיו המיוחדים של כל אדם. 
* הסימולטור נועד לתת חישוב אינדיקטיבי לגובה הקצבה. החישוב המדויק והמחייב הוא החישוב שיעשה במערכות הליבה של החברה והחברה לא תהיה מחויבת לתוצאות הסימולטור ככל שתוצאותיו לא יהיו זהות לתוצאות החישוב במערכות הליבה
* הנתונים חושבו על בסיס המידע שהוזן וההצטרפות כפופה להוראות תנאי הפוליסה כנוסחם מעת לעת.
* החישוב בוצע על בסיס הנחת תשואה שנתית נטו בשיעור של 4.00% ודמי ניהול בשיעור 0.6%, אולם הנחת התשואה ניתנת לשינוי והכל בהתאם להוראות רשות שוק ההון, ביטוח וחיסכון ותנאי הפוליסה ואין בה כדי לחייב את החברה להשגת תשואות עודפות.
* המידע והחישובים לעיל מבוססים על ההנחות והכללים שהיו ידועים לחברה במועד עדכון הסימולטור המפורט לעיל. מעת לעת חלים שינויים בהנחות ובכללים האמורים.
בהתאם, על הגורם העושה שימוש בסימולטור לוודא כי הוא עושה שימוש בגרסה העדכנית ביותר של הסימולטור, והחברה לא תהיה אחראית לחישוב שנעשה בסימולטור שאינו עדכני.
* ט.ל.ח</t>
  </si>
  <si>
    <t>מסלול המשך לבן/ת הזוג</t>
  </si>
  <si>
    <t>תאריך לידה בן/ת הזוג</t>
  </si>
  <si>
    <t>גיל בן/ת הזוג</t>
  </si>
  <si>
    <t>גיל בן/ת הזוג בעת פרישה</t>
  </si>
  <si>
    <t>שם המבוטח/ת</t>
  </si>
  <si>
    <t>גיל המבוטח/ת</t>
  </si>
  <si>
    <t>כמות</t>
  </si>
  <si>
    <t>240 תש' + 60% לבן/ת הזוג</t>
  </si>
  <si>
    <t>ישראל ישראלי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</si>
</sst>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164" formatCode="0.00000%"/>
    <numFmt numFmtId="165" formatCode="&quot;₪&quot;\ #,##0"/>
    <numFmt numFmtId="166" formatCode="&quot;₪&quot;\ #,##0.00"/>
    <numFmt numFmtId="167" formatCode="0.00000"/>
    <numFmt numFmtId="168" formatCode="0.0000000"/>
  </numFmts>
  <fonts count="11" x14ac:knownFonts="1">
    <font>
      <sz val="11"/>
      <color theme="1"/>
      <name val="Arial"/>
      <family val="2"/>
      <charset val="177"/>
      <scheme val="minor"/>
    </font>
    <font>
      <sz val="10"/>
      <color theme="1"/>
      <name val="Arial"/>
      <family val="2"/>
      <charset val="177"/>
      <scheme val="minor"/>
    </font>
    <font>
      <b/>
      <sz val="10"/>
      <color theme="1"/>
      <name val="Arial"/>
      <family val="2"/>
      <scheme val="minor"/>
    </font>
    <font>
      <sz val="12"/>
      <name val="Arial"/>
      <family val="2"/>
      <scheme val="minor"/>
    </font>
    <font>
      <sz val="11"/>
      <color theme="1"/>
      <name val="Arial"/>
      <family val="2"/>
      <scheme val="minor"/>
    </font>
    <font>
      <b/>
      <sz val="12"/>
      <name val="Arial"/>
      <family val="2"/>
      <scheme val="minor"/>
    </font>
    <font>
      <sz val="11"/>
      <name val="Arial"/>
      <family val="2"/>
      <scheme val="minor"/>
    </font>
    <font>
      <b/>
      <sz val="36"/>
      <color theme="3" tint="-0.499984740745262"/>
      <name val="Arial"/>
      <family val="2"/>
      <scheme val="minor"/>
    </font>
    <font>
      <sz val="12"/>
      <color theme="0"/>
      <name val="Arial"/>
      <family val="2"/>
      <scheme val="minor"/>
    </font>
    <font>
      <sz val="10"/>
      <name val="Arial"/>
      <family val="2"/>
      <scheme val="minor"/>
    </font>
    <font>
      <sz val="9"/>
      <color theme="0"/>
      <name val="Arial"/>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3"/>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58">
    <xf numFmtId="0" fontId="0" fillId="0" borderId="0" xfId="0"/>
    <xf numFmtId="0" fontId="1" fillId="0" borderId="0" xfId="0" applyFont="1"/>
    <xf numFmtId="164" fontId="1" fillId="0" borderId="0" xfId="0" applyNumberFormat="1" applyFont="1"/>
    <xf numFmtId="0" fontId="1" fillId="0" borderId="2" xfId="0" applyFont="1" applyBorder="1" applyAlignment="1">
      <alignment horizontal="center" vertical="top" wrapText="1"/>
    </xf>
    <xf numFmtId="0" fontId="1" fillId="0" borderId="0" xfId="0" applyFont="1" applyAlignment="1">
      <alignment horizontal="center"/>
    </xf>
    <xf numFmtId="0" fontId="1" fillId="0" borderId="0" xfId="0" applyFont="1" applyFill="1" applyAlignment="1">
      <alignment horizontal="center"/>
    </xf>
    <xf numFmtId="164" fontId="1" fillId="0" borderId="0" xfId="0" applyNumberFormat="1" applyFont="1" applyFill="1" applyAlignment="1">
      <alignment horizontal="center"/>
    </xf>
    <xf numFmtId="164" fontId="1" fillId="0" borderId="0" xfId="0" applyNumberFormat="1" applyFont="1" applyAlignment="1">
      <alignment horizontal="center"/>
    </xf>
    <xf numFmtId="0" fontId="3" fillId="0" borderId="0" xfId="0" applyFont="1" applyAlignment="1" applyProtection="1">
      <alignment horizontal="center" vertical="center"/>
      <protection hidden="1"/>
    </xf>
    <xf numFmtId="0" fontId="1" fillId="0" borderId="0" xfId="0" applyFont="1" applyFill="1"/>
    <xf numFmtId="164" fontId="1" fillId="0" borderId="0" xfId="0" applyNumberFormat="1" applyFont="1" applyFill="1"/>
    <xf numFmtId="14" fontId="1" fillId="0" borderId="0" xfId="0" applyNumberFormat="1" applyFont="1"/>
    <xf numFmtId="0" fontId="1" fillId="0" borderId="2" xfId="0" applyFont="1" applyBorder="1" applyAlignment="1">
      <alignment horizontal="center" vertical="top" wrapText="1"/>
    </xf>
    <xf numFmtId="0" fontId="3" fillId="0" borderId="0" xfId="0" applyFont="1" applyProtection="1">
      <protection hidden="1"/>
    </xf>
    <xf numFmtId="0" fontId="3" fillId="3" borderId="0" xfId="0" applyFont="1" applyFill="1" applyProtection="1">
      <protection hidden="1"/>
    </xf>
    <xf numFmtId="0" fontId="3" fillId="0" borderId="0" xfId="0" applyFont="1" applyAlignment="1" applyProtection="1">
      <alignment vertical="center"/>
      <protection hidden="1"/>
    </xf>
    <xf numFmtId="0" fontId="3" fillId="2" borderId="0" xfId="0" applyFont="1" applyFill="1" applyAlignment="1" applyProtection="1">
      <alignment horizontal="center" vertical="center"/>
      <protection locked="0"/>
    </xf>
    <xf numFmtId="0" fontId="3" fillId="0" borderId="0" xfId="0" applyFont="1" applyAlignment="1" applyProtection="1">
      <alignment horizontal="left" vertical="center"/>
      <protection hidden="1"/>
    </xf>
    <xf numFmtId="14" fontId="3" fillId="2" borderId="0" xfId="0" applyNumberFormat="1" applyFont="1" applyFill="1" applyAlignment="1" applyProtection="1">
      <alignment horizontal="center" vertical="center"/>
      <protection locked="0"/>
    </xf>
    <xf numFmtId="0" fontId="3" fillId="0" borderId="0" xfId="0" applyNumberFormat="1" applyFont="1" applyAlignment="1" applyProtection="1">
      <alignment horizontal="center" vertical="center"/>
      <protection hidden="1"/>
    </xf>
    <xf numFmtId="0" fontId="3" fillId="0" borderId="0" xfId="0" applyFont="1" applyAlignment="1" applyProtection="1">
      <alignment horizontal="right" vertical="center" readingOrder="2"/>
      <protection hidden="1"/>
    </xf>
    <xf numFmtId="0" fontId="3" fillId="2" borderId="0" xfId="0" applyNumberFormat="1" applyFont="1" applyFill="1" applyAlignment="1" applyProtection="1">
      <alignment horizontal="center" vertical="center"/>
      <protection locked="0"/>
    </xf>
    <xf numFmtId="0" fontId="3" fillId="0" borderId="0" xfId="0" applyNumberFormat="1" applyFont="1" applyProtection="1">
      <protection hidden="1"/>
    </xf>
    <xf numFmtId="14" fontId="3" fillId="0" borderId="0" xfId="0" applyNumberFormat="1" applyFont="1" applyAlignment="1" applyProtection="1">
      <alignment horizontal="center" vertical="center"/>
      <protection hidden="1"/>
    </xf>
    <xf numFmtId="3" fontId="3" fillId="0" borderId="0" xfId="0" applyNumberFormat="1" applyFont="1" applyAlignment="1" applyProtection="1">
      <alignment horizontal="center" vertical="center"/>
      <protection hidden="1"/>
    </xf>
    <xf numFmtId="0" fontId="5" fillId="0" borderId="1" xfId="0" applyFont="1" applyBorder="1" applyAlignment="1" applyProtection="1">
      <alignment vertical="center"/>
      <protection hidden="1"/>
    </xf>
    <xf numFmtId="166" fontId="5" fillId="0" borderId="2" xfId="0" applyNumberFormat="1" applyFont="1" applyBorder="1" applyAlignment="1" applyProtection="1">
      <alignment horizontal="center" vertical="center" readingOrder="2"/>
      <protection hidden="1"/>
    </xf>
    <xf numFmtId="165" fontId="5" fillId="0" borderId="2" xfId="0" applyNumberFormat="1" applyFont="1" applyBorder="1" applyAlignment="1" applyProtection="1">
      <alignment horizontal="center" vertical="center"/>
      <protection hidden="1"/>
    </xf>
    <xf numFmtId="0" fontId="5" fillId="0" borderId="2" xfId="0" applyFont="1" applyBorder="1" applyAlignment="1" applyProtection="1">
      <alignment vertical="center"/>
      <protection hidden="1"/>
    </xf>
    <xf numFmtId="4" fontId="5" fillId="0" borderId="2" xfId="0" applyNumberFormat="1"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3" fillId="0" borderId="0" xfId="0" applyFont="1" applyBorder="1" applyProtection="1">
      <protection hidden="1"/>
    </xf>
    <xf numFmtId="0" fontId="3" fillId="0" borderId="0" xfId="0" applyFont="1" applyBorder="1" applyAlignment="1" applyProtection="1">
      <alignment horizontal="left" vertical="center"/>
      <protection hidden="1"/>
    </xf>
    <xf numFmtId="0" fontId="8" fillId="0" borderId="0" xfId="0" applyFont="1" applyProtection="1">
      <protection hidden="1"/>
    </xf>
    <xf numFmtId="3" fontId="5" fillId="2" borderId="0" xfId="0" applyNumberFormat="1" applyFont="1" applyFill="1" applyAlignment="1" applyProtection="1">
      <alignment horizontal="center" vertical="center"/>
      <protection locked="0"/>
    </xf>
    <xf numFmtId="165" fontId="5" fillId="2" borderId="0" xfId="0" applyNumberFormat="1" applyFont="1" applyFill="1" applyAlignment="1" applyProtection="1">
      <alignment horizontal="center" vertical="center"/>
      <protection locked="0"/>
    </xf>
    <xf numFmtId="0" fontId="3" fillId="0" borderId="0" xfId="0" applyFont="1" applyFill="1" applyAlignment="1" applyProtection="1">
      <alignment horizontal="center" vertical="center"/>
      <protection hidden="1"/>
    </xf>
    <xf numFmtId="0" fontId="3" fillId="0" borderId="0" xfId="0" applyNumberFormat="1" applyFont="1" applyFill="1" applyAlignment="1" applyProtection="1">
      <alignment horizontal="center" vertical="center"/>
      <protection hidden="1"/>
    </xf>
    <xf numFmtId="0" fontId="3" fillId="0" borderId="0" xfId="0" applyFont="1" applyBorder="1" applyAlignment="1" applyProtection="1">
      <alignment vertical="center"/>
      <protection hidden="1"/>
    </xf>
    <xf numFmtId="0" fontId="3" fillId="0" borderId="2" xfId="0" applyFont="1" applyBorder="1" applyProtection="1">
      <protection hidden="1"/>
    </xf>
    <xf numFmtId="0" fontId="3" fillId="0" borderId="2" xfId="0" applyFont="1" applyBorder="1" applyAlignment="1" applyProtection="1">
      <alignment horizontal="center"/>
      <protection hidden="1"/>
    </xf>
    <xf numFmtId="2" fontId="3" fillId="0" borderId="2" xfId="0" applyNumberFormat="1" applyFont="1" applyBorder="1" applyAlignment="1" applyProtection="1">
      <alignment horizontal="center"/>
      <protection hidden="1"/>
    </xf>
    <xf numFmtId="164" fontId="3" fillId="0" borderId="2" xfId="0" applyNumberFormat="1" applyFont="1" applyBorder="1" applyAlignment="1" applyProtection="1">
      <alignment horizontal="center"/>
      <protection hidden="1"/>
    </xf>
    <xf numFmtId="167" fontId="3" fillId="0" borderId="2" xfId="0" applyNumberFormat="1" applyFont="1" applyBorder="1" applyAlignment="1" applyProtection="1">
      <alignment horizontal="center"/>
      <protection hidden="1"/>
    </xf>
    <xf numFmtId="0" fontId="6" fillId="0" borderId="0" xfId="0" applyFont="1" applyProtection="1">
      <protection hidden="1"/>
    </xf>
    <xf numFmtId="0" fontId="6" fillId="0" borderId="0" xfId="0" applyFont="1" applyAlignment="1" applyProtection="1">
      <alignment vertical="top" wrapText="1"/>
      <protection hidden="1"/>
    </xf>
    <xf numFmtId="14" fontId="9"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168" fontId="3" fillId="0" borderId="0" xfId="0" applyNumberFormat="1" applyFont="1" applyProtection="1">
      <protection hidden="1"/>
    </xf>
    <xf numFmtId="0" fontId="10" fillId="0" borderId="0" xfId="0" applyFont="1" applyBorder="1" applyAlignment="1" applyProtection="1">
      <alignment vertical="center" readingOrder="2"/>
      <protection hidden="1"/>
    </xf>
    <xf numFmtId="3" fontId="10" fillId="0" borderId="0" xfId="0" applyNumberFormat="1" applyFont="1" applyBorder="1" applyAlignment="1" applyProtection="1">
      <alignment horizontal="center" vertical="center" readingOrder="2"/>
      <protection hidden="1"/>
    </xf>
    <xf numFmtId="165" fontId="3" fillId="0" borderId="0" xfId="0" applyNumberFormat="1" applyFont="1" applyProtection="1">
      <protection hidden="1"/>
    </xf>
    <xf numFmtId="8" fontId="3" fillId="0" borderId="0" xfId="0" applyNumberFormat="1" applyFont="1" applyAlignment="1" applyProtection="1">
      <alignment horizontal="center" vertical="center"/>
      <protection hidden="1"/>
    </xf>
    <xf numFmtId="10" fontId="3" fillId="0" borderId="0" xfId="0" applyNumberFormat="1" applyFont="1" applyAlignment="1" applyProtection="1">
      <alignment horizontal="center" vertical="center"/>
      <protection hidden="1"/>
    </xf>
    <xf numFmtId="0" fontId="6" fillId="0" borderId="0" xfId="0" applyFont="1" applyAlignment="1" applyProtection="1">
      <alignment horizontal="right" vertical="top" wrapText="1" readingOrder="2"/>
      <protection hidden="1"/>
    </xf>
    <xf numFmtId="0" fontId="7" fillId="0" borderId="0" xfId="0" applyFont="1" applyAlignment="1" applyProtection="1">
      <alignment horizontal="center" vertical="center"/>
      <protection hidden="1"/>
    </xf>
    <xf numFmtId="0" fontId="2" fillId="0" borderId="2" xfId="0" applyFont="1" applyBorder="1" applyAlignment="1">
      <alignment horizontal="center"/>
    </xf>
    <xf numFmtId="0" fontId="1" fillId="0" borderId="2" xfId="0" applyFont="1" applyBorder="1" applyAlignment="1">
      <alignment horizontal="center" vertical="top" wrapText="1"/>
    </xf>
  </cellXfs>
  <cellStyles count="2">
    <cellStyle name="Normal" xfId="0" builtinId="0"/>
    <cellStyle name="Normal 2" xfId="1" xr:uid="{14923024-7008-4E81-9A76-9A5713DE40EF}"/>
  </cellStyles>
  <dxfs count="38">
    <dxf>
      <font>
        <strike val="0"/>
        <outline val="0"/>
        <shadow val="0"/>
        <u val="none"/>
        <vertAlign val="baseline"/>
        <sz val="10"/>
        <color theme="1"/>
        <name val="Arial"/>
        <family val="2"/>
        <charset val="177"/>
        <scheme val="minor"/>
      </font>
      <numFmt numFmtId="164" formatCode="0.00000%"/>
      <fill>
        <patternFill patternType="none">
          <fgColor indexed="64"/>
          <bgColor indexed="65"/>
        </patternFill>
      </fill>
    </dxf>
    <dxf>
      <font>
        <strike val="0"/>
        <outline val="0"/>
        <shadow val="0"/>
        <u val="none"/>
        <vertAlign val="baseline"/>
        <sz val="10"/>
        <color theme="1"/>
        <name val="Arial"/>
        <family val="2"/>
        <charset val="177"/>
        <scheme val="minor"/>
      </font>
      <fill>
        <patternFill patternType="none">
          <fgColor indexed="64"/>
          <bgColor indexed="65"/>
        </patternFill>
      </fill>
    </dxf>
    <dxf>
      <font>
        <strike val="0"/>
        <outline val="0"/>
        <shadow val="0"/>
        <u val="none"/>
        <vertAlign val="baseline"/>
        <sz val="10"/>
        <color theme="1"/>
        <name val="Arial"/>
        <family val="2"/>
        <charset val="177"/>
        <scheme val="minor"/>
      </font>
      <fill>
        <patternFill patternType="none">
          <fgColor indexed="64"/>
          <bgColor indexed="65"/>
        </patternFill>
      </fill>
    </dxf>
    <dxf>
      <font>
        <strike val="0"/>
        <outline val="0"/>
        <shadow val="0"/>
        <u val="none"/>
        <vertAlign val="baseline"/>
        <sz val="10"/>
        <color theme="1"/>
        <name val="Arial"/>
        <family val="2"/>
        <charset val="177"/>
        <scheme val="minor"/>
      </font>
      <fill>
        <patternFill patternType="none">
          <fgColor indexed="64"/>
          <bgColor indexed="65"/>
        </patternFill>
      </fill>
    </dxf>
    <dxf>
      <font>
        <strike val="0"/>
        <outline val="0"/>
        <shadow val="0"/>
        <u val="none"/>
        <vertAlign val="baseline"/>
        <sz val="10"/>
        <color theme="1"/>
        <name val="Arial"/>
        <family val="2"/>
        <charset val="177"/>
        <scheme val="minor"/>
      </font>
      <fill>
        <patternFill patternType="none">
          <fgColor indexed="64"/>
          <bgColor indexed="65"/>
        </patternFill>
      </fill>
    </dxf>
    <dxf>
      <font>
        <strike val="0"/>
        <outline val="0"/>
        <shadow val="0"/>
        <u val="none"/>
        <vertAlign val="baseline"/>
        <sz val="10"/>
        <color theme="1"/>
        <name val="Arial"/>
        <family val="2"/>
        <charset val="177"/>
        <scheme val="minor"/>
      </font>
      <fill>
        <patternFill patternType="none">
          <fgColor indexed="64"/>
          <bgColor indexed="65"/>
        </patternFill>
      </fill>
    </dxf>
    <dxf>
      <font>
        <strike val="0"/>
        <outline val="0"/>
        <shadow val="0"/>
        <u val="none"/>
        <vertAlign val="baseline"/>
        <sz val="10"/>
        <color theme="1"/>
        <name val="Arial"/>
        <family val="2"/>
        <charset val="177"/>
        <scheme val="minor"/>
      </font>
      <fill>
        <patternFill patternType="none">
          <fgColor indexed="64"/>
          <bgColor indexed="65"/>
        </patternFill>
      </fill>
    </dxf>
    <dxf>
      <font>
        <strike val="0"/>
        <outline val="0"/>
        <shadow val="0"/>
        <u val="none"/>
        <vertAlign val="baseline"/>
        <sz val="10"/>
        <color theme="1"/>
        <name val="Arial"/>
        <family val="2"/>
        <charset val="177"/>
        <scheme val="minor"/>
      </font>
      <fill>
        <patternFill patternType="none">
          <fgColor indexed="64"/>
          <bgColor indexed="65"/>
        </patternFill>
      </fill>
    </dxf>
    <dxf>
      <font>
        <strike val="0"/>
        <outline val="0"/>
        <shadow val="0"/>
        <u val="none"/>
        <vertAlign val="baseline"/>
        <sz val="10"/>
        <color theme="1"/>
        <name val="Arial"/>
        <family val="2"/>
        <charset val="177"/>
        <scheme val="minor"/>
      </font>
      <fill>
        <patternFill patternType="none">
          <fgColor indexed="64"/>
          <bgColor indexed="65"/>
        </patternFill>
      </fill>
    </dxf>
    <dxf>
      <font>
        <strike val="0"/>
        <outline val="0"/>
        <shadow val="0"/>
        <u val="none"/>
        <vertAlign val="baseline"/>
        <sz val="10"/>
        <color theme="1"/>
        <name val="Arial"/>
        <family val="2"/>
        <charset val="177"/>
        <scheme val="minor"/>
      </font>
      <fill>
        <patternFill patternType="none">
          <fgColor indexed="64"/>
          <bgColor indexed="65"/>
        </patternFill>
      </fill>
    </dxf>
    <dxf>
      <font>
        <b val="0"/>
        <i val="0"/>
        <strike val="0"/>
        <condense val="0"/>
        <extend val="0"/>
        <outline val="0"/>
        <shadow val="0"/>
        <u val="none"/>
        <vertAlign val="baseline"/>
        <sz val="10"/>
        <color theme="1"/>
        <name val="Arial"/>
        <family val="2"/>
        <charset val="177"/>
        <scheme val="minor"/>
      </font>
      <numFmt numFmtId="164" formatCode="0.00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numFmt numFmtId="164" formatCode="0.00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dxf>
    <dxf>
      <font>
        <b val="0"/>
        <i val="0"/>
        <strike val="0"/>
        <condense val="0"/>
        <extend val="0"/>
        <outline val="0"/>
        <shadow val="0"/>
        <u val="none"/>
        <vertAlign val="baseline"/>
        <sz val="10"/>
        <color theme="1"/>
        <name val="Arial"/>
        <family val="2"/>
        <charset val="177"/>
        <scheme val="minor"/>
      </font>
      <numFmt numFmtId="164" formatCode="0.00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numFmt numFmtId="164" formatCode="0.00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dxf>
    <dxf>
      <font>
        <b val="0"/>
        <i val="0"/>
        <strike val="0"/>
        <condense val="0"/>
        <extend val="0"/>
        <outline val="0"/>
        <shadow val="0"/>
        <u val="none"/>
        <vertAlign val="baseline"/>
        <sz val="10"/>
        <color theme="1"/>
        <name val="Arial"/>
        <family val="2"/>
        <charset val="177"/>
        <scheme val="minor"/>
      </font>
    </dxf>
    <dxf>
      <font>
        <b val="0"/>
        <i val="0"/>
        <strike val="0"/>
        <condense val="0"/>
        <extend val="0"/>
        <outline val="0"/>
        <shadow val="0"/>
        <u val="none"/>
        <vertAlign val="baseline"/>
        <sz val="10"/>
        <color theme="1"/>
        <name val="Arial"/>
        <family val="2"/>
        <charset val="177"/>
        <scheme val="minor"/>
      </font>
    </dxf>
    <dxf>
      <font>
        <b val="0"/>
        <i val="0"/>
        <strike val="0"/>
        <condense val="0"/>
        <extend val="0"/>
        <outline val="0"/>
        <shadow val="0"/>
        <u val="none"/>
        <vertAlign val="baseline"/>
        <sz val="10"/>
        <color theme="1"/>
        <name val="Arial"/>
        <family val="2"/>
        <charset val="177"/>
        <scheme val="minor"/>
      </font>
    </dxf>
    <dxf>
      <font>
        <b val="0"/>
        <i val="0"/>
        <strike val="0"/>
        <condense val="0"/>
        <extend val="0"/>
        <outline val="0"/>
        <shadow val="0"/>
        <u val="none"/>
        <vertAlign val="baseline"/>
        <sz val="10"/>
        <color theme="1"/>
        <name val="Arial"/>
        <family val="2"/>
        <charset val="177"/>
        <scheme val="minor"/>
      </font>
    </dxf>
    <dxf>
      <font>
        <b val="0"/>
        <i val="0"/>
        <strike val="0"/>
        <condense val="0"/>
        <extend val="0"/>
        <outline val="0"/>
        <shadow val="0"/>
        <u val="none"/>
        <vertAlign val="baseline"/>
        <sz val="10"/>
        <color theme="1"/>
        <name val="Arial"/>
        <family val="2"/>
        <charset val="177"/>
        <scheme val="minor"/>
      </font>
    </dxf>
    <dxf>
      <font>
        <b val="0"/>
        <i val="0"/>
        <strike val="0"/>
        <condense val="0"/>
        <extend val="0"/>
        <outline val="0"/>
        <shadow val="0"/>
        <u val="none"/>
        <vertAlign val="baseline"/>
        <sz val="10"/>
        <color theme="1"/>
        <name val="Arial"/>
        <family val="2"/>
        <charset val="177"/>
        <scheme val="minor"/>
      </font>
      <numFmt numFmtId="164" formatCode="0.00000%"/>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numFmt numFmtId="164" formatCode="0.00000%"/>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charset val="177"/>
        <scheme val="minor"/>
      </font>
    </dxf>
    <dxf>
      <font>
        <color theme="0"/>
      </font>
    </dxf>
    <dxf>
      <font>
        <color theme="0"/>
      </font>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סימולטור!$B$21</c:f>
          <c:strCache>
            <c:ptCount val="1"/>
            <c:pt idx="0">
              <c:v>צבירה: 1,000,000 ₪</c:v>
            </c:pt>
          </c:strCache>
        </c:strRef>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he-IL"/>
        </a:p>
      </c:txPr>
    </c:title>
    <c:autoTitleDeleted val="0"/>
    <c:plotArea>
      <c:layout/>
      <c:barChart>
        <c:barDir val="col"/>
        <c:grouping val="percentStacked"/>
        <c:varyColors val="0"/>
        <c:ser>
          <c:idx val="1"/>
          <c:order val="0"/>
          <c:tx>
            <c:strRef>
              <c:f>סימולטור!$B$24</c:f>
              <c:strCache>
                <c:ptCount val="1"/>
                <c:pt idx="0">
                  <c:v>קצבה לבן/בת זוג</c:v>
                </c:pt>
              </c:strCache>
            </c:strRef>
          </c:tx>
          <c:spPr>
            <a:solidFill>
              <a:schemeClr val="accent4">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300" b="1" i="0" u="none" strike="noStrike" kern="1200" baseline="0">
                    <a:solidFill>
                      <a:schemeClr val="tx2"/>
                    </a:solidFill>
                    <a:latin typeface="+mn-lt"/>
                    <a:ea typeface="+mn-ea"/>
                    <a:cs typeface="+mn-cs"/>
                  </a:defRPr>
                </a:pPr>
                <a:endParaRPr lang="he-IL"/>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סימולטור!$C$22:$F$22</c:f>
              <c:strCache>
                <c:ptCount val="4"/>
                <c:pt idx="0">
                  <c:v>180 תשלומים</c:v>
                </c:pt>
                <c:pt idx="1">
                  <c:v>240 תשלומים</c:v>
                </c:pt>
                <c:pt idx="2">
                  <c:v>300 תשלומים</c:v>
                </c:pt>
                <c:pt idx="3">
                  <c:v>240 תש' + 60% לבן/ת הזוג</c:v>
                </c:pt>
              </c:strCache>
            </c:strRef>
          </c:cat>
          <c:val>
            <c:numRef>
              <c:f>סימולטור!$C$24:$F$24</c:f>
              <c:numCache>
                <c:formatCode>"₪"\ #,##0</c:formatCode>
                <c:ptCount val="4"/>
                <c:pt idx="0">
                  <c:v>#N/A</c:v>
                </c:pt>
                <c:pt idx="1">
                  <c:v>#N/A</c:v>
                </c:pt>
                <c:pt idx="2">
                  <c:v>#N/A</c:v>
                </c:pt>
                <c:pt idx="3">
                  <c:v>2828.5379109631872</c:v>
                </c:pt>
              </c:numCache>
            </c:numRef>
          </c:val>
          <c:extLst>
            <c:ext xmlns:c16="http://schemas.microsoft.com/office/drawing/2014/chart" uri="{C3380CC4-5D6E-409C-BE32-E72D297353CC}">
              <c16:uniqueId val="{00000001-A0EA-408E-AD5F-4927800A1746}"/>
            </c:ext>
          </c:extLst>
        </c:ser>
        <c:ser>
          <c:idx val="0"/>
          <c:order val="1"/>
          <c:tx>
            <c:strRef>
              <c:f>סימולטור!$B$23</c:f>
              <c:strCache>
                <c:ptCount val="1"/>
                <c:pt idx="0">
                  <c:v>קצבה מחושבת</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300" b="1" i="0" u="none" strike="noStrike" kern="1200" baseline="0">
                    <a:solidFill>
                      <a:schemeClr val="tx2"/>
                    </a:solidFill>
                    <a:latin typeface="+mn-lt"/>
                    <a:ea typeface="+mn-ea"/>
                    <a:cs typeface="+mn-cs"/>
                  </a:defRPr>
                </a:pPr>
                <a:endParaRPr lang="he-I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סימולטור!$C$22:$F$22</c:f>
              <c:strCache>
                <c:ptCount val="4"/>
                <c:pt idx="0">
                  <c:v>180 תשלומים</c:v>
                </c:pt>
                <c:pt idx="1">
                  <c:v>240 תשלומים</c:v>
                </c:pt>
                <c:pt idx="2">
                  <c:v>300 תשלומים</c:v>
                </c:pt>
                <c:pt idx="3">
                  <c:v>240 תש' + 60% לבן/ת הזוג</c:v>
                </c:pt>
              </c:strCache>
            </c:strRef>
          </c:cat>
          <c:val>
            <c:numRef>
              <c:f>סימולטור!$C$23:$F$23</c:f>
              <c:numCache>
                <c:formatCode>"₪"\ #,##0</c:formatCode>
                <c:ptCount val="4"/>
                <c:pt idx="0">
                  <c:v>5181.6156277527334</c:v>
                </c:pt>
                <c:pt idx="1">
                  <c:v>4972.6504226752859</c:v>
                </c:pt>
                <c:pt idx="2">
                  <c:v>4700.131603684903</c:v>
                </c:pt>
                <c:pt idx="3">
                  <c:v>4714.2298516053124</c:v>
                </c:pt>
              </c:numCache>
            </c:numRef>
          </c:val>
          <c:extLst>
            <c:ext xmlns:c16="http://schemas.microsoft.com/office/drawing/2014/chart" uri="{C3380CC4-5D6E-409C-BE32-E72D297353CC}">
              <c16:uniqueId val="{00000000-A0EA-408E-AD5F-4927800A1746}"/>
            </c:ext>
          </c:extLst>
        </c:ser>
        <c:dLbls>
          <c:showLegendKey val="0"/>
          <c:showVal val="0"/>
          <c:showCatName val="0"/>
          <c:showSerName val="0"/>
          <c:showPercent val="0"/>
          <c:showBubbleSize val="0"/>
        </c:dLbls>
        <c:gapWidth val="50"/>
        <c:overlap val="100"/>
        <c:axId val="791611104"/>
        <c:axId val="791615696"/>
      </c:barChart>
      <c:barChart>
        <c:barDir val="col"/>
        <c:grouping val="clustered"/>
        <c:varyColors val="0"/>
        <c:ser>
          <c:idx val="3"/>
          <c:order val="2"/>
          <c:tx>
            <c:strRef>
              <c:f>סימולטור!$B$26</c:f>
              <c:strCache>
                <c:ptCount val="1"/>
                <c:pt idx="0">
                  <c:v>כמות</c:v>
                </c:pt>
              </c:strCache>
            </c:strRef>
          </c:tx>
          <c:spPr>
            <a:noFill/>
            <a:ln w="381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rtl="1">
                  <a:defRPr sz="1200" b="1" i="0" u="none" strike="noStrike" kern="1200" baseline="0">
                    <a:solidFill>
                      <a:schemeClr val="tx2"/>
                    </a:solidFill>
                    <a:latin typeface="+mn-lt"/>
                    <a:ea typeface="+mn-ea"/>
                    <a:cs typeface="+mn-cs"/>
                  </a:defRPr>
                </a:pPr>
                <a:endParaRPr lang="he-IL"/>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סימולטור!$C$22:$F$22</c:f>
              <c:strCache>
                <c:ptCount val="4"/>
                <c:pt idx="0">
                  <c:v>180 תשלומים</c:v>
                </c:pt>
                <c:pt idx="1">
                  <c:v>240 תשלומים</c:v>
                </c:pt>
                <c:pt idx="2">
                  <c:v>300 תשלומים</c:v>
                </c:pt>
                <c:pt idx="3">
                  <c:v>240 תש' + 60% לבן/ת הזוג</c:v>
                </c:pt>
              </c:strCache>
            </c:strRef>
          </c:cat>
          <c:val>
            <c:numRef>
              <c:f>סימולטור!$C$26:$F$26</c:f>
              <c:numCache>
                <c:formatCode>#,##0</c:formatCode>
                <c:ptCount val="4"/>
                <c:pt idx="0">
                  <c:v>180</c:v>
                </c:pt>
                <c:pt idx="1">
                  <c:v>240</c:v>
                </c:pt>
                <c:pt idx="2">
                  <c:v>300</c:v>
                </c:pt>
                <c:pt idx="3">
                  <c:v>240</c:v>
                </c:pt>
              </c:numCache>
            </c:numRef>
          </c:val>
          <c:extLst>
            <c:ext xmlns:c16="http://schemas.microsoft.com/office/drawing/2014/chart" uri="{C3380CC4-5D6E-409C-BE32-E72D297353CC}">
              <c16:uniqueId val="{00000003-A0EA-408E-AD5F-4927800A1746}"/>
            </c:ext>
          </c:extLst>
        </c:ser>
        <c:dLbls>
          <c:showLegendKey val="0"/>
          <c:showVal val="0"/>
          <c:showCatName val="0"/>
          <c:showSerName val="0"/>
          <c:showPercent val="0"/>
          <c:showBubbleSize val="0"/>
        </c:dLbls>
        <c:gapWidth val="50"/>
        <c:axId val="791636032"/>
        <c:axId val="791634720"/>
      </c:barChart>
      <c:catAx>
        <c:axId val="791611104"/>
        <c:scaling>
          <c:orientation val="minMax"/>
        </c:scaling>
        <c:delete val="1"/>
        <c:axPos val="b"/>
        <c:numFmt formatCode="General" sourceLinked="1"/>
        <c:majorTickMark val="out"/>
        <c:minorTickMark val="none"/>
        <c:tickLblPos val="nextTo"/>
        <c:crossAx val="791615696"/>
        <c:crosses val="autoZero"/>
        <c:auto val="1"/>
        <c:lblAlgn val="ctr"/>
        <c:lblOffset val="100"/>
        <c:noMultiLvlLbl val="0"/>
      </c:catAx>
      <c:valAx>
        <c:axId val="791615696"/>
        <c:scaling>
          <c:orientation val="minMax"/>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791611104"/>
        <c:crosses val="autoZero"/>
        <c:crossBetween val="between"/>
      </c:valAx>
      <c:valAx>
        <c:axId val="791634720"/>
        <c:scaling>
          <c:orientation val="minMax"/>
        </c:scaling>
        <c:delete val="0"/>
        <c:axPos val="r"/>
        <c:numFmt formatCode="#,##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791636032"/>
        <c:crosses val="max"/>
        <c:crossBetween val="between"/>
      </c:valAx>
      <c:catAx>
        <c:axId val="791636032"/>
        <c:scaling>
          <c:orientation val="minMax"/>
        </c:scaling>
        <c:delete val="1"/>
        <c:axPos val="b"/>
        <c:numFmt formatCode="General" sourceLinked="1"/>
        <c:majorTickMark val="out"/>
        <c:minorTickMark val="none"/>
        <c:tickLblPos val="nextTo"/>
        <c:crossAx val="79163472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e-I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1576668</xdr:colOff>
      <xdr:row>0</xdr:row>
      <xdr:rowOff>66675</xdr:rowOff>
    </xdr:from>
    <xdr:to>
      <xdr:col>8</xdr:col>
      <xdr:colOff>1938618</xdr:colOff>
      <xdr:row>6</xdr:row>
      <xdr:rowOff>1</xdr:rowOff>
    </xdr:to>
    <xdr:pic>
      <xdr:nvPicPr>
        <xdr:cNvPr id="4" name="תמונה 3">
          <a:extLst>
            <a:ext uri="{FF2B5EF4-FFF2-40B4-BE49-F238E27FC236}">
              <a16:creationId xmlns:a16="http://schemas.microsoft.com/office/drawing/2014/main" id="{C4E14122-2E04-4891-A894-85F362662D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259" t="29368" r="12886" b="28679"/>
        <a:stretch/>
      </xdr:blipFill>
      <xdr:spPr>
        <a:xfrm>
          <a:off x="11229989007" y="66675"/>
          <a:ext cx="2314575" cy="952501"/>
        </a:xfrm>
        <a:prstGeom prst="rect">
          <a:avLst/>
        </a:prstGeom>
        <a:ln w="12700">
          <a:solidFill>
            <a:schemeClr val="tx2"/>
          </a:solidFill>
        </a:ln>
      </xdr:spPr>
    </xdr:pic>
    <xdr:clientData/>
  </xdr:twoCellAnchor>
  <xdr:twoCellAnchor>
    <xdr:from>
      <xdr:col>5</xdr:col>
      <xdr:colOff>357338</xdr:colOff>
      <xdr:row>6</xdr:row>
      <xdr:rowOff>42862</xdr:rowOff>
    </xdr:from>
    <xdr:to>
      <xdr:col>8</xdr:col>
      <xdr:colOff>1947863</xdr:colOff>
      <xdr:row>19</xdr:row>
      <xdr:rowOff>138337</xdr:rowOff>
    </xdr:to>
    <xdr:graphicFrame macro="">
      <xdr:nvGraphicFramePr>
        <xdr:cNvPr id="6" name="תרשים 5">
          <a:extLst>
            <a:ext uri="{FF2B5EF4-FFF2-40B4-BE49-F238E27FC236}">
              <a16:creationId xmlns:a16="http://schemas.microsoft.com/office/drawing/2014/main" id="{D89EE6B0-71F2-4D06-8633-6618B8FE5F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D3249D-83AF-453D-AD41-64049D6199D8}" name="tbl_240" displayName="tbl_240" ref="G4:K25" totalsRowShown="0" headerRowDxfId="35" dataDxfId="34">
  <autoFilter ref="G4:K25" xr:uid="{CA92493C-1A3C-4E93-965F-E503DAC3EAE1}"/>
  <tableColumns count="5">
    <tableColumn id="1" xr3:uid="{EA6F79B4-330F-482B-A617-C3CC984401F3}" name="age" dataDxfId="33"/>
    <tableColumn id="2" xr3:uid="{850CC08E-EDF6-4381-8738-45ABA8DEF9EF}" name="M_mekadem" dataDxfId="32"/>
    <tableColumn id="3" xr3:uid="{B8FB2035-47FC-4A5C-AB35-CD1AB2B18FFF}" name="M_hagdala" dataDxfId="31"/>
    <tableColumn id="4" xr3:uid="{EF25D841-4FD8-49D9-9122-4806AC53CC60}" name="F_mekadem" dataDxfId="30"/>
    <tableColumn id="5" xr3:uid="{77E186F5-D78E-496F-94C8-7208AD242422}" name="F_hagdala"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1C473D-4A38-4043-BCBF-D810D8EC33CD}" name="hamara_tbl" displayName="hamara_tbl" ref="A31:C35" totalsRowShown="0" headerRowDxfId="28" dataDxfId="27">
  <autoFilter ref="A31:C35" xr:uid="{FB49C17E-9575-4CFC-88A3-B81EC38B6575}"/>
  <tableColumns count="3">
    <tableColumn id="1" xr3:uid="{BCBC368E-9D1C-45D1-B96D-390336CE0A70}" name="מין" dataDxfId="26"/>
    <tableColumn id="2" xr3:uid="{A9AC7267-A7C9-47B1-8411-6208BCF56A08}" name="סוג נתון" dataDxfId="25"/>
    <tableColumn id="3" xr3:uid="{962D42BE-EA31-493B-9DCD-16A4E3F41B4D}" name="קוד" dataDxfId="2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9ABA37-D09E-4671-8863-846A784E52CA}" name="tbl_180" displayName="tbl_180" ref="A4:E25" totalsRowShown="0" headerRowDxfId="23" dataDxfId="22">
  <autoFilter ref="A4:E25" xr:uid="{C63AB292-FB82-4C9A-86E5-46DFFDBB95E0}"/>
  <tableColumns count="5">
    <tableColumn id="1" xr3:uid="{CCE78A85-3151-4D2A-8256-B5DFD4A8C1E1}" name="age" dataDxfId="21"/>
    <tableColumn id="2" xr3:uid="{8FE5CAD2-0FE0-4A01-A45A-B8644AC6A006}" name="M_mekadem" dataDxfId="20"/>
    <tableColumn id="3" xr3:uid="{6A722F03-B55D-43EC-8D2A-E2AA2B536417}" name="M_hagdala" dataDxfId="19"/>
    <tableColumn id="4" xr3:uid="{4BF53322-1189-413A-BA32-4A25FB47AB0D}" name="F_mekadem" dataDxfId="18"/>
    <tableColumn id="5" xr3:uid="{0382A541-6F11-4C22-8C8A-7B42C567AD66}" name="F_hagdala" dataDxfId="1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B1AD31-E03A-4E2A-8F6F-994EEDA442D4}" name="tbl_300" displayName="tbl_300" ref="M4:Q25" totalsRowShown="0" headerRowDxfId="16" dataDxfId="15">
  <autoFilter ref="M4:Q25" xr:uid="{B6D3A1E8-D235-4895-9785-1720D3F0FCB0}"/>
  <tableColumns count="5">
    <tableColumn id="1" xr3:uid="{81BCA19A-D4F6-4BB7-85A2-7B31C4C5D846}" name="age" dataDxfId="14"/>
    <tableColumn id="2" xr3:uid="{18A87B60-9FD4-4CCA-BCB6-84A785B040B4}" name="M_mekadem" dataDxfId="13"/>
    <tableColumn id="3" xr3:uid="{DF5484C8-E3EC-41BA-BD29-CA6746A558BD}" name="M_hagdala" dataDxfId="12"/>
    <tableColumn id="4" xr3:uid="{F85B7A3B-BA49-4C98-ADBB-7C99F95266FD}" name="F_mekadem" dataDxfId="11"/>
    <tableColumn id="5" xr3:uid="{81FD6093-6D60-4EA5-BE57-B1BC54F5E565}" name="F_hagdala" dataDxfId="1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A97D4F-ED01-467C-B1BF-A16DE15C07D6}" name="zugim_tbl" displayName="zugim_tbl" ref="A1:H1513" totalsRowShown="0" headerRowDxfId="9" dataDxfId="8">
  <autoFilter ref="A1:H1513" xr:uid="{464A852C-4C53-41B2-89F9-047245F79B32}"/>
  <tableColumns count="8">
    <tableColumn id="1" xr3:uid="{64B9722F-F35A-430B-84C4-37BFF2D37F13}" name="מספר טבלה" dataDxfId="7"/>
    <tableColumn id="2" xr3:uid="{C9888BF6-68A0-4634-8ABA-17E0D46A7E18}" name="מין" dataDxfId="6"/>
    <tableColumn id="3" xr3:uid="{8AAF4F91-6588-4D5E-95C7-F9EB491081DA}" name="גיל מבוטח" dataDxfId="5"/>
    <tableColumn id="4" xr3:uid="{F11C27B1-E1A0-4CB8-9249-4797AB461A16}" name="גיל בן זוג" dataDxfId="4"/>
    <tableColumn id="5" xr3:uid="{9AC8CCC3-77E3-4541-B900-2BB6AB75DE1D}" name="קוד מסלול" dataDxfId="3"/>
    <tableColumn id="6" xr3:uid="{3583C202-A94A-40D2-AB00-85827D4E4AF0}" name="מקדם" dataDxfId="2"/>
    <tableColumn id="7" xr3:uid="{5A8D48BB-3B85-4CB9-82B8-12C015FD7478}" name="שנת בסיס" dataDxfId="1"/>
    <tableColumn id="8" xr3:uid="{F5CDF821-30B0-4461-8354-D6C8BD091880}" name="שיעור שינוי" dataDxfId="0"/>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7F87A-A19D-4919-A66A-14EB472C0130}">
  <sheetPr codeName="גיליון1">
    <pageSetUpPr fitToPage="1"/>
  </sheetPr>
  <dimension ref="A1:J41"/>
  <sheetViews>
    <sheetView showGridLines="0" rightToLeft="1" tabSelected="1" zoomScaleNormal="100" workbookViewId="0">
      <selection activeCell="E15" sqref="E15"/>
    </sheetView>
  </sheetViews>
  <sheetFormatPr defaultRowHeight="15" x14ac:dyDescent="0.2"/>
  <cols>
    <col min="1" max="1" width="9" style="13" customWidth="1"/>
    <col min="2" max="8" width="25.625" style="13" customWidth="1"/>
    <col min="9" max="9" width="25.75" style="13" customWidth="1"/>
    <col min="10" max="10" width="9" style="13" customWidth="1"/>
    <col min="11" max="16384" width="9" style="13"/>
  </cols>
  <sheetData>
    <row r="1" spans="1:10" x14ac:dyDescent="0.2">
      <c r="A1" s="55" t="s">
        <v>44</v>
      </c>
      <c r="B1" s="55"/>
      <c r="C1" s="55"/>
      <c r="D1" s="55"/>
      <c r="E1" s="55"/>
      <c r="F1" s="55"/>
      <c r="G1" s="55"/>
      <c r="H1" s="55"/>
      <c r="I1" s="55"/>
      <c r="J1" s="55"/>
    </row>
    <row r="2" spans="1:10" ht="14.25" customHeight="1" x14ac:dyDescent="0.2">
      <c r="A2" s="55"/>
      <c r="B2" s="55"/>
      <c r="C2" s="55"/>
      <c r="D2" s="55"/>
      <c r="E2" s="55"/>
      <c r="F2" s="55"/>
      <c r="G2" s="55"/>
      <c r="H2" s="55"/>
      <c r="I2" s="55"/>
      <c r="J2" s="55"/>
    </row>
    <row r="3" spans="1:10" ht="14.25" customHeight="1" x14ac:dyDescent="0.2">
      <c r="A3" s="55"/>
      <c r="B3" s="55"/>
      <c r="C3" s="55"/>
      <c r="D3" s="55"/>
      <c r="E3" s="55"/>
      <c r="F3" s="55"/>
      <c r="G3" s="55"/>
      <c r="H3" s="55"/>
      <c r="I3" s="55"/>
      <c r="J3" s="55"/>
    </row>
    <row r="4" spans="1:10" x14ac:dyDescent="0.2">
      <c r="A4" s="55"/>
      <c r="B4" s="55"/>
      <c r="C4" s="55"/>
      <c r="D4" s="55"/>
      <c r="E4" s="55"/>
      <c r="F4" s="55"/>
      <c r="G4" s="55"/>
      <c r="H4" s="55"/>
      <c r="I4" s="55"/>
      <c r="J4" s="55"/>
    </row>
    <row r="5" spans="1:10" s="14" customFormat="1" ht="6.95" customHeight="1" x14ac:dyDescent="0.2"/>
    <row r="7" spans="1:10" ht="24.95" customHeight="1" x14ac:dyDescent="0.2">
      <c r="B7" s="15" t="s">
        <v>51</v>
      </c>
      <c r="C7" s="16" t="s">
        <v>55</v>
      </c>
      <c r="D7" s="17" t="s">
        <v>47</v>
      </c>
      <c r="E7" s="16" t="s">
        <v>17</v>
      </c>
    </row>
    <row r="8" spans="1:10" ht="24.95" customHeight="1" x14ac:dyDescent="0.2">
      <c r="B8" s="15" t="s">
        <v>12</v>
      </c>
      <c r="C8" s="16" t="s">
        <v>2</v>
      </c>
      <c r="D8" s="17"/>
      <c r="E8" s="36"/>
    </row>
    <row r="9" spans="1:10" ht="24.95" customHeight="1" x14ac:dyDescent="0.2">
      <c r="B9" s="15" t="s">
        <v>11</v>
      </c>
      <c r="C9" s="18">
        <v>19664</v>
      </c>
      <c r="D9" s="17" t="s">
        <v>48</v>
      </c>
      <c r="E9" s="18">
        <v>20401</v>
      </c>
    </row>
    <row r="10" spans="1:10" ht="24.95" customHeight="1" x14ac:dyDescent="0.2">
      <c r="B10" s="15" t="s">
        <v>52</v>
      </c>
      <c r="C10" s="19">
        <f ca="1">IFERROR(IF($C$9="","",DATEDIF($C$9,TODAY(),"Y")+IF(DATEDIF($C$9,TODAY(),"yd")&gt;=365/2,1,0)),"")</f>
        <v>67</v>
      </c>
      <c r="D10" s="17" t="s">
        <v>49</v>
      </c>
      <c r="E10" s="37">
        <f ca="1">IFERROR(IF($E$9="","",DATEDIF($E$9,TODAY(),"Y")+IF(DATEDIF($E$9,TODAY(),"yd")&gt;=365/2,1,0)),"")</f>
        <v>65</v>
      </c>
    </row>
    <row r="11" spans="1:10" ht="24.95" customHeight="1" x14ac:dyDescent="0.2">
      <c r="B11" s="20" t="s">
        <v>25</v>
      </c>
      <c r="C11" s="21">
        <v>67</v>
      </c>
      <c r="D11" s="17" t="s">
        <v>50</v>
      </c>
      <c r="E11" s="37">
        <f>IFERROR(IF($E$9="","",DATEDIF($E$9,C14,"Y")+IF(DATEDIF($E$9,C14,"yd")&gt;=365/2,1,0)),"")</f>
        <v>65</v>
      </c>
    </row>
    <row r="12" spans="1:10" x14ac:dyDescent="0.2">
      <c r="E12" s="22"/>
    </row>
    <row r="14" spans="1:10" ht="24.95" customHeight="1" x14ac:dyDescent="0.2">
      <c r="B14" s="15" t="s">
        <v>26</v>
      </c>
      <c r="C14" s="23">
        <f>IF(C9="","",EOMONTH(EDATE(C9,C11*12),0)+1)</f>
        <v>44166</v>
      </c>
    </row>
    <row r="15" spans="1:10" ht="24.95" customHeight="1" x14ac:dyDescent="0.2">
      <c r="B15" s="15" t="s">
        <v>22</v>
      </c>
      <c r="C15" s="24">
        <f ca="1">IFERROR(IF(C11="","",C11-age_1),"")</f>
        <v>0</v>
      </c>
      <c r="E15" s="48"/>
    </row>
    <row r="18" spans="1:10" ht="24.95" customHeight="1" x14ac:dyDescent="0.2">
      <c r="B18" s="15" t="s">
        <v>13</v>
      </c>
      <c r="C18" s="36" t="s">
        <v>17</v>
      </c>
    </row>
    <row r="19" spans="1:10" ht="24.95" customHeight="1" x14ac:dyDescent="0.2">
      <c r="B19" s="15" t="s">
        <v>14</v>
      </c>
      <c r="C19" s="34">
        <v>1000000</v>
      </c>
      <c r="D19" s="52"/>
      <c r="E19" s="53"/>
    </row>
    <row r="20" spans="1:10" x14ac:dyDescent="0.2">
      <c r="C20" s="8"/>
    </row>
    <row r="21" spans="1:10" x14ac:dyDescent="0.2">
      <c r="B21" s="33" t="str">
        <f>"צבירה: "&amp;TEXT(C19,"#,## ₪")</f>
        <v>צבירה: 1,000,000 ₪</v>
      </c>
      <c r="C21" s="8"/>
    </row>
    <row r="22" spans="1:10" ht="24.95" customHeight="1" x14ac:dyDescent="0.2">
      <c r="B22" s="25" t="s">
        <v>31</v>
      </c>
      <c r="C22" s="26" t="str">
        <f>C34&amp;" תשלומים"</f>
        <v>180 תשלומים</v>
      </c>
      <c r="D22" s="26" t="str">
        <f>D34&amp;" תשלומים"</f>
        <v>240 תשלומים</v>
      </c>
      <c r="E22" s="26" t="str">
        <f>E34&amp;" תשלומים"</f>
        <v>300 תשלומים</v>
      </c>
      <c r="F22" s="26" t="s">
        <v>54</v>
      </c>
      <c r="H22" s="46"/>
      <c r="I22" s="46"/>
      <c r="J22" s="46"/>
    </row>
    <row r="23" spans="1:10" ht="24.95" customHeight="1" x14ac:dyDescent="0.2">
      <c r="A23" s="13">
        <v>1</v>
      </c>
      <c r="B23" s="25" t="s">
        <v>16</v>
      </c>
      <c r="C23" s="27">
        <f>IFERROR($C$19/C37,"")</f>
        <v>5181.6156277527334</v>
      </c>
      <c r="D23" s="27">
        <f t="shared" ref="D23:E23" si="0">IFERROR($C$19/D37,"")</f>
        <v>4972.6504226752859</v>
      </c>
      <c r="E23" s="27">
        <f t="shared" si="0"/>
        <v>4700.131603684903</v>
      </c>
      <c r="F23" s="27">
        <f>IFERROR(IF(E7="כן",$C$19/F37,""),"")</f>
        <v>4714.2298516053124</v>
      </c>
      <c r="H23" s="47"/>
      <c r="I23" s="47"/>
      <c r="J23" s="47"/>
    </row>
    <row r="24" spans="1:10" ht="24.95" customHeight="1" x14ac:dyDescent="0.2">
      <c r="B24" s="25" t="s">
        <v>43</v>
      </c>
      <c r="C24" s="27" t="e">
        <f>IF(ISERROR(FIND("זוגי",C22,1)),NA(),C23*0.6)</f>
        <v>#N/A</v>
      </c>
      <c r="D24" s="27" t="e">
        <f>IF(ISERROR(FIND("זוגי",D22,1)),NA(),D23*0.6)</f>
        <v>#N/A</v>
      </c>
      <c r="E24" s="27" t="e">
        <f>IF(ISERROR(FIND("זוגי",E22,1)),NA(),E23*0.6)</f>
        <v>#N/A</v>
      </c>
      <c r="F24" s="27">
        <f>IF(E7="כן",IF(ISERROR(FIND("+",F22,1)),NA(),IFERROR(F23*0.6,"")),NA())</f>
        <v>2828.5379109631872</v>
      </c>
      <c r="H24" s="51"/>
    </row>
    <row r="25" spans="1:10" ht="24.95" customHeight="1" x14ac:dyDescent="0.2">
      <c r="B25" s="28" t="s">
        <v>24</v>
      </c>
      <c r="C25" s="29">
        <f>IF(ISERROR(C37),"-",C37)</f>
        <v>192.99</v>
      </c>
      <c r="D25" s="29">
        <f>IF(ISERROR(D37),"-",D37)</f>
        <v>201.1</v>
      </c>
      <c r="E25" s="29">
        <f>IF(ISERROR(E37),"-",E37)</f>
        <v>212.76</v>
      </c>
      <c r="F25" s="29">
        <f>IF(E7="כן",IF(ISERROR(F37),"",IF(F37=0,"-",F37)),"-")</f>
        <v>212.1237257151293</v>
      </c>
    </row>
    <row r="26" spans="1:10" ht="24.95" customHeight="1" x14ac:dyDescent="0.2">
      <c r="B26" s="49" t="s">
        <v>53</v>
      </c>
      <c r="C26" s="50">
        <f>IF($C$19="","",180)</f>
        <v>180</v>
      </c>
      <c r="D26" s="50">
        <f>IF($C$19="","",240)</f>
        <v>240</v>
      </c>
      <c r="E26" s="50">
        <f>IF($C$19="","",300)</f>
        <v>300</v>
      </c>
      <c r="F26" s="50">
        <f>IF($C$19="","",240)</f>
        <v>240</v>
      </c>
    </row>
    <row r="27" spans="1:10" ht="24.95" customHeight="1" x14ac:dyDescent="0.2">
      <c r="B27" s="30" t="s">
        <v>30</v>
      </c>
      <c r="C27" s="35">
        <v>10000</v>
      </c>
      <c r="I27" s="31"/>
    </row>
    <row r="28" spans="1:10" x14ac:dyDescent="0.2">
      <c r="I28" s="38"/>
    </row>
    <row r="29" spans="1:10" ht="15.75" x14ac:dyDescent="0.2">
      <c r="B29" s="25" t="s">
        <v>31</v>
      </c>
      <c r="C29" s="26" t="str">
        <f>C34&amp;" תשלומים"</f>
        <v>180 תשלומים</v>
      </c>
      <c r="D29" s="26" t="str">
        <f t="shared" ref="D29:E29" si="1">D34&amp;" תשלומים"</f>
        <v>240 תשלומים</v>
      </c>
      <c r="E29" s="26" t="str">
        <f t="shared" si="1"/>
        <v>300 תשלומים</v>
      </c>
      <c r="F29" s="26" t="s">
        <v>54</v>
      </c>
      <c r="I29" s="31"/>
    </row>
    <row r="30" spans="1:10" ht="24.95" customHeight="1" x14ac:dyDescent="0.2">
      <c r="B30" s="25" t="s">
        <v>29</v>
      </c>
      <c r="C30" s="27">
        <f>IFERROR(ROUND($C$27*C37,-3),"-")</f>
        <v>1930000</v>
      </c>
      <c r="D30" s="27">
        <f>IFERROR(ROUND($C$27*D37,-3),"-")</f>
        <v>2011000</v>
      </c>
      <c r="E30" s="27">
        <f>IFERROR(ROUND($C$27*E37,-3),"-")</f>
        <v>2128000</v>
      </c>
      <c r="F30" s="27">
        <f>IFERROR(IF(ROUND($C$27*F37,-3)=0,"-",ROUND($C$27*F37,-3)),"-")</f>
        <v>2121000</v>
      </c>
      <c r="I30" s="32" t="s">
        <v>45</v>
      </c>
    </row>
    <row r="31" spans="1:10" x14ac:dyDescent="0.2">
      <c r="I31" s="38"/>
    </row>
    <row r="32" spans="1:10" x14ac:dyDescent="0.2">
      <c r="I32" s="38"/>
    </row>
    <row r="33" spans="2:9" x14ac:dyDescent="0.2">
      <c r="I33" s="38"/>
    </row>
    <row r="34" spans="2:9" hidden="1" x14ac:dyDescent="0.2">
      <c r="B34" s="39" t="s">
        <v>32</v>
      </c>
      <c r="C34" s="40">
        <v>180</v>
      </c>
      <c r="D34" s="40">
        <v>240</v>
      </c>
      <c r="E34" s="40">
        <v>300</v>
      </c>
      <c r="F34" s="40" t="s">
        <v>41</v>
      </c>
    </row>
    <row r="35" spans="2:9" hidden="1" x14ac:dyDescent="0.2">
      <c r="B35" s="39" t="s">
        <v>15</v>
      </c>
      <c r="C35" s="41">
        <f>INDEX(tbl_180[],MATCH($C$11,tbl_180[age],0),IF(gender_1="גבר",2,4))</f>
        <v>192.99</v>
      </c>
      <c r="D35" s="41">
        <f>INDEX(tbl_240[],MATCH($C$11,tbl_240[age],0),IF(gender_1="גבר",2,4))</f>
        <v>201.1</v>
      </c>
      <c r="E35" s="41">
        <f>INDEX(tbl_300[],MATCH($C$11,tbl_300[age],0),IF(gender_1="גבר",2,4))</f>
        <v>212.76</v>
      </c>
      <c r="F35" s="41">
        <f>SUMIFS(zugim_tbl[מקדם],zugim_tbl[קוד מסלול],240.6,zugim_tbl[מין],IF(gender_1="גבר","male","female"),zugim_tbl[גיל מבוטח],ret_age1,zugim_tbl[גיל בן זוג],ret_age2)</f>
        <v>212.1237257151293</v>
      </c>
    </row>
    <row r="36" spans="2:9" hidden="1" x14ac:dyDescent="0.2">
      <c r="B36" s="39" t="s">
        <v>23</v>
      </c>
      <c r="C36" s="42">
        <f>INDEX(tbl_180[],MATCH($C$11,tbl_180[age],0),IF(gender_1="גבר",3,5))</f>
        <v>1.2378000000000001E-3</v>
      </c>
      <c r="D36" s="42">
        <f>INDEX(tbl_240[],MATCH($C$11,tbl_240[age],0),IF(gender_1="גבר",3,5))</f>
        <v>8.252E-4</v>
      </c>
      <c r="E36" s="42">
        <f>INDEX(tbl_300[],MATCH($C$11,tbl_300[age],0),IF(gender_1="גבר",3,5))</f>
        <v>4.2700000000000002E-4</v>
      </c>
      <c r="F36" s="42">
        <f>SUMIFS(zugim_tbl[שיעור שינוי],zugim_tbl[קוד מסלול],240.6,zugim_tbl[מין],IF(gender_1="גבר","male","female"),zugim_tbl[גיל מבוטח],ret_age1,zugim_tbl[גיל בן זוג],ret_age2)</f>
        <v>8.682179598243796E-4</v>
      </c>
    </row>
    <row r="37" spans="2:9" hidden="1" x14ac:dyDescent="0.2">
      <c r="B37" s="39" t="s">
        <v>24</v>
      </c>
      <c r="C37" s="43">
        <f>(1+C36*(YEAR($C$14)-2020))*C35</f>
        <v>192.99</v>
      </c>
      <c r="D37" s="43">
        <f>(1+D36*(YEAR($C$14)-2020))*D35</f>
        <v>201.1</v>
      </c>
      <c r="E37" s="43">
        <f>(1+E36*(YEAR($C$14)-2020))*E35</f>
        <v>212.76</v>
      </c>
      <c r="F37" s="43">
        <f>IFERROR((1+F36*(YEAR($C$14)-2020))*F35,0)</f>
        <v>212.1237257151293</v>
      </c>
    </row>
    <row r="40" spans="2:9" s="44" customFormat="1" ht="99.95" customHeight="1" x14ac:dyDescent="0.2">
      <c r="B40" s="54" t="s">
        <v>46</v>
      </c>
      <c r="C40" s="54"/>
      <c r="D40" s="54"/>
      <c r="E40" s="54"/>
      <c r="F40" s="54"/>
      <c r="G40" s="54"/>
      <c r="H40" s="54"/>
    </row>
    <row r="41" spans="2:9" x14ac:dyDescent="0.2">
      <c r="B41" s="45"/>
      <c r="C41" s="45"/>
      <c r="D41" s="45"/>
      <c r="E41" s="45"/>
      <c r="F41" s="45"/>
      <c r="G41" s="45"/>
      <c r="H41" s="45"/>
    </row>
  </sheetData>
  <sheetProtection password="CCF3" sheet="1" objects="1" scenarios="1" formatColumns="0" formatRows="0"/>
  <mergeCells count="2">
    <mergeCell ref="B40:H40"/>
    <mergeCell ref="A1:J4"/>
  </mergeCells>
  <conditionalFormatting sqref="D8:E11">
    <cfRule type="expression" dxfId="37" priority="2">
      <formula>OR($E$7="לא",$E$7="")</formula>
    </cfRule>
  </conditionalFormatting>
  <conditionalFormatting sqref="C24:F24">
    <cfRule type="expression" dxfId="36" priority="1">
      <formula>ISNA(C24)</formula>
    </cfRule>
  </conditionalFormatting>
  <dataValidations count="10">
    <dataValidation type="list" allowBlank="1" showInputMessage="1" showErrorMessage="1" sqref="E7" xr:uid="{A9F05D4F-F48B-4AC0-B882-8C778EA6B6BA}">
      <formula1>"כן, לא"</formula1>
    </dataValidation>
    <dataValidation type="date" allowBlank="1" showInputMessage="1" showErrorMessage="1" error="יש להזין תאריך בפורמט mm/dd/yyyy" sqref="C9 E9" xr:uid="{B9D12277-14D2-4898-80CF-568E9B6D2484}">
      <formula1>1</formula1>
      <formula2>43830</formula2>
    </dataValidation>
    <dataValidation type="list" allowBlank="1" showInputMessage="1" showErrorMessage="1" sqref="C8" xr:uid="{CAE2883F-DF7E-4BD3-93D7-C09A253697F9}">
      <formula1>"גבר, אישה"</formula1>
    </dataValidation>
    <dataValidation type="whole" allowBlank="1" showInputMessage="1" showErrorMessage="1" sqref="C19" xr:uid="{AAA4A248-4779-454E-AE74-058EB734FBB3}">
      <formula1>0</formula1>
      <formula2>999999999</formula2>
    </dataValidation>
    <dataValidation type="date" allowBlank="1" showInputMessage="1" showErrorMessage="1" sqref="F12" xr:uid="{FD9B7DE5-B146-43EB-A1F7-4373BE38A930}">
      <formula1>43831</formula1>
      <formula2>109574</formula2>
    </dataValidation>
    <dataValidation type="whole" allowBlank="1" showInputMessage="1" showErrorMessage="1" sqref="C11" xr:uid="{ABED6872-4078-4FBB-84F1-A00B6F1046FF}">
      <formula1>60</formula1>
      <formula2>80</formula2>
    </dataValidation>
    <dataValidation allowBlank="1" showInputMessage="1" showErrorMessage="1" promptTitle="240 תשלומים" prompt="במסלול זה תשולם למבוטח קצבה חודשית לכל חייו ולתקופת מינימום של 240 תשלומים._x000a_במקרה מות המבוטח לאחר התחלת תשלומי הקצבה ולפני ששולמו לו 240 תשלומים , תמשיך החברה לשלם את הקצבה למוטב עד להשלמת 240 התשלומים החודשיים שיימנו ממועד התחלת תשלום הקצבה למבוטח." sqref="D22" xr:uid="{0BB97199-C0EB-40DE-A86A-F2A16FDB6B8C}"/>
    <dataValidation allowBlank="1" showInputMessage="1" showErrorMessage="1" promptTitle="240 + 60% לבת הזוג" prompt="במסגרת מסלול קצבה זה תשולם למבוטח קצבה חודשית כל עוד בחיים ולמשך תקופת מינימום של 240 תשלומים ובמקרה מות המבוטח תשולם קצבה בשיעור של 60% לבת זוגו למשך כל חייה." sqref="F22 F29" xr:uid="{75DD480D-CA8A-4CB4-85B9-86D96C76BE9A}"/>
    <dataValidation allowBlank="1" showInputMessage="1" showErrorMessage="1" promptTitle="180 תשלומים" prompt="במסלול זה תשולם למבוטח קצבה חודשית לכל חייו ולתקופת מינימום של 180 תשלומים._x000a_במקרה מות המבוטח לאחר התחלת תשלומי הקצבה ולפני ששולמו לו 180 תשלומים, תמשיך החברה לשלם את הקצבה למוטב עד להשלמת 180 התשלומים החודשיים שיימנו ממועד התחלת תשלום הקצבה למבוטח." sqref="C22 C29:E29" xr:uid="{C0C2AC48-D6D0-47A2-B482-646F153AD570}"/>
    <dataValidation allowBlank="1" showInputMessage="1" showErrorMessage="1" promptTitle="300 תשלומים" prompt="במסלול זה תשולם למבוטח קצבה חודשית לכל חייו ולתקופת מינימום של 300 תשלומים._x000a_במקרה מות המבוטח לאחר התחלת תשלומי הקצבה ולפני ששולמו לו 300 תשלומים, תמשיך החברה לשלם את הקצבה למוטב עד להשלמת 300 התשלומים החודשיים שיימנו ממועד התחלת תשלום הקצבה למבוטח." sqref="E22" xr:uid="{372DDAED-62CA-4AC1-ABCE-3D1581A60E2F}"/>
  </dataValidations>
  <pageMargins left="0.25" right="0.25" top="0.75" bottom="0.75" header="0.3" footer="0.3"/>
  <pageSetup paperSize="9" scale="58" orientation="landscape" r:id="rId1"/>
  <ignoredErrors>
    <ignoredError sqref="E2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92970-4338-4321-8E81-2E116B367A45}">
  <sheetPr codeName="גיליון2"/>
  <dimension ref="A1:U35"/>
  <sheetViews>
    <sheetView rightToLeft="1" workbookViewId="0">
      <selection activeCell="N10" sqref="N10"/>
    </sheetView>
  </sheetViews>
  <sheetFormatPr defaultRowHeight="12.75" x14ac:dyDescent="0.2"/>
  <cols>
    <col min="1" max="5" width="9" style="1" customWidth="1"/>
    <col min="6" max="6" width="9" style="1"/>
    <col min="7" max="11" width="9" style="1" customWidth="1"/>
    <col min="12" max="12" width="9" style="1"/>
    <col min="13" max="17" width="9" style="1" customWidth="1"/>
    <col min="18" max="16384" width="9" style="1"/>
  </cols>
  <sheetData>
    <row r="1" spans="1:21" x14ac:dyDescent="0.2">
      <c r="A1" s="56" t="s">
        <v>27</v>
      </c>
      <c r="B1" s="56"/>
      <c r="C1" s="56"/>
      <c r="D1" s="56"/>
      <c r="E1" s="56"/>
      <c r="G1" s="56" t="s">
        <v>0</v>
      </c>
      <c r="H1" s="56"/>
      <c r="I1" s="56"/>
      <c r="J1" s="56"/>
      <c r="K1" s="56"/>
      <c r="M1" s="56" t="s">
        <v>28</v>
      </c>
      <c r="N1" s="56"/>
      <c r="O1" s="56"/>
      <c r="P1" s="56"/>
      <c r="Q1" s="56"/>
      <c r="T1" s="1" t="s">
        <v>42</v>
      </c>
      <c r="U1" s="11">
        <v>44115</v>
      </c>
    </row>
    <row r="2" spans="1:21" x14ac:dyDescent="0.2">
      <c r="A2" s="57" t="s">
        <v>1</v>
      </c>
      <c r="B2" s="57" t="s">
        <v>2</v>
      </c>
      <c r="C2" s="57"/>
      <c r="D2" s="57" t="s">
        <v>3</v>
      </c>
      <c r="E2" s="57"/>
      <c r="G2" s="57" t="s">
        <v>1</v>
      </c>
      <c r="H2" s="57" t="s">
        <v>2</v>
      </c>
      <c r="I2" s="57"/>
      <c r="J2" s="57" t="s">
        <v>3</v>
      </c>
      <c r="K2" s="57"/>
      <c r="M2" s="57" t="s">
        <v>1</v>
      </c>
      <c r="N2" s="57" t="s">
        <v>2</v>
      </c>
      <c r="O2" s="57"/>
      <c r="P2" s="57" t="s">
        <v>3</v>
      </c>
      <c r="Q2" s="57"/>
    </row>
    <row r="3" spans="1:21" ht="153" x14ac:dyDescent="0.2">
      <c r="A3" s="57"/>
      <c r="B3" s="12" t="s">
        <v>4</v>
      </c>
      <c r="C3" s="12" t="s">
        <v>5</v>
      </c>
      <c r="D3" s="12" t="s">
        <v>4</v>
      </c>
      <c r="E3" s="12" t="s">
        <v>5</v>
      </c>
      <c r="G3" s="57"/>
      <c r="H3" s="3" t="s">
        <v>4</v>
      </c>
      <c r="I3" s="3" t="s">
        <v>5</v>
      </c>
      <c r="J3" s="3" t="s">
        <v>4</v>
      </c>
      <c r="K3" s="3" t="s">
        <v>5</v>
      </c>
      <c r="M3" s="57"/>
      <c r="N3" s="12" t="s">
        <v>4</v>
      </c>
      <c r="O3" s="12" t="s">
        <v>5</v>
      </c>
      <c r="P3" s="12" t="s">
        <v>4</v>
      </c>
      <c r="Q3" s="12" t="s">
        <v>5</v>
      </c>
    </row>
    <row r="4" spans="1:21" x14ac:dyDescent="0.2">
      <c r="A4" s="1" t="s">
        <v>6</v>
      </c>
      <c r="B4" s="1" t="s">
        <v>7</v>
      </c>
      <c r="C4" s="2" t="s">
        <v>8</v>
      </c>
      <c r="D4" s="1" t="s">
        <v>9</v>
      </c>
      <c r="E4" s="1" t="s">
        <v>10</v>
      </c>
      <c r="G4" s="1" t="s">
        <v>6</v>
      </c>
      <c r="H4" s="1" t="s">
        <v>7</v>
      </c>
      <c r="I4" s="1" t="s">
        <v>8</v>
      </c>
      <c r="J4" s="1" t="s">
        <v>9</v>
      </c>
      <c r="K4" s="1" t="s">
        <v>10</v>
      </c>
      <c r="M4" s="1" t="s">
        <v>6</v>
      </c>
      <c r="N4" s="1" t="s">
        <v>7</v>
      </c>
      <c r="O4" s="1" t="s">
        <v>8</v>
      </c>
      <c r="P4" s="1" t="s">
        <v>9</v>
      </c>
      <c r="Q4" s="1" t="s">
        <v>10</v>
      </c>
    </row>
    <row r="5" spans="1:21" x14ac:dyDescent="0.2">
      <c r="A5" s="4">
        <v>60</v>
      </c>
      <c r="B5" s="5">
        <v>220.33</v>
      </c>
      <c r="C5" s="6">
        <v>1.0543E-3</v>
      </c>
      <c r="D5" s="5">
        <v>228.34</v>
      </c>
      <c r="E5" s="6">
        <v>1.0139999999999999E-3</v>
      </c>
      <c r="G5" s="4">
        <v>60</v>
      </c>
      <c r="H5" s="4">
        <v>223.9</v>
      </c>
      <c r="I5" s="7">
        <v>8.6890000000000003E-4</v>
      </c>
      <c r="J5" s="4">
        <v>231.05</v>
      </c>
      <c r="K5" s="7">
        <v>8.6189999999999997E-4</v>
      </c>
      <c r="M5" s="4">
        <v>60</v>
      </c>
      <c r="N5" s="5">
        <v>229.01</v>
      </c>
      <c r="O5" s="6">
        <v>6.3469999999999998E-4</v>
      </c>
      <c r="P5" s="5">
        <v>235.09</v>
      </c>
      <c r="Q5" s="6">
        <v>6.5410000000000002E-4</v>
      </c>
    </row>
    <row r="6" spans="1:21" x14ac:dyDescent="0.2">
      <c r="A6" s="4">
        <v>61</v>
      </c>
      <c r="B6" s="5">
        <v>216.56</v>
      </c>
      <c r="C6" s="6">
        <v>1.0916999999999999E-3</v>
      </c>
      <c r="D6" s="5">
        <v>224.57</v>
      </c>
      <c r="E6" s="6">
        <v>1.0562E-3</v>
      </c>
      <c r="G6" s="4">
        <v>61</v>
      </c>
      <c r="H6" s="4">
        <v>220.56</v>
      </c>
      <c r="I6" s="7">
        <v>8.8210000000000003E-4</v>
      </c>
      <c r="J6" s="4">
        <v>227.65</v>
      </c>
      <c r="K6" s="7">
        <v>8.811E-4</v>
      </c>
      <c r="M6" s="4">
        <v>61</v>
      </c>
      <c r="N6" s="5">
        <v>226.34</v>
      </c>
      <c r="O6" s="6">
        <v>6.2100000000000002E-4</v>
      </c>
      <c r="P6" s="5">
        <v>232.25</v>
      </c>
      <c r="Q6" s="6">
        <v>6.4709999999999995E-4</v>
      </c>
    </row>
    <row r="7" spans="1:21" x14ac:dyDescent="0.2">
      <c r="A7" s="4">
        <v>62</v>
      </c>
      <c r="B7" s="5">
        <v>212.73</v>
      </c>
      <c r="C7" s="6">
        <v>1.1268000000000001E-3</v>
      </c>
      <c r="D7" s="5">
        <v>220.71</v>
      </c>
      <c r="E7" s="6">
        <v>1.0973000000000001E-3</v>
      </c>
      <c r="G7" s="4">
        <v>62</v>
      </c>
      <c r="H7" s="4">
        <v>217.2</v>
      </c>
      <c r="I7" s="7">
        <v>8.899E-4</v>
      </c>
      <c r="J7" s="4">
        <v>224.21</v>
      </c>
      <c r="K7" s="7">
        <v>8.9610000000000004E-4</v>
      </c>
      <c r="M7" s="4">
        <v>62</v>
      </c>
      <c r="N7" s="5">
        <v>223.75</v>
      </c>
      <c r="O7" s="6">
        <v>6.0159999999999999E-4</v>
      </c>
      <c r="P7" s="5">
        <v>229.46</v>
      </c>
      <c r="Q7" s="6">
        <v>6.3460000000000003E-4</v>
      </c>
    </row>
    <row r="8" spans="1:21" x14ac:dyDescent="0.2">
      <c r="A8" s="4">
        <v>63</v>
      </c>
      <c r="B8" s="5">
        <v>208.84</v>
      </c>
      <c r="C8" s="6">
        <v>1.1590000000000001E-3</v>
      </c>
      <c r="D8" s="5">
        <v>216.78</v>
      </c>
      <c r="E8" s="6">
        <v>1.1366E-3</v>
      </c>
      <c r="G8" s="4">
        <v>63</v>
      </c>
      <c r="H8" s="4">
        <v>213.86</v>
      </c>
      <c r="I8" s="7">
        <v>8.9170000000000004E-4</v>
      </c>
      <c r="J8" s="4">
        <v>220.76</v>
      </c>
      <c r="K8" s="7">
        <v>9.0609999999999996E-4</v>
      </c>
      <c r="M8" s="4">
        <v>63</v>
      </c>
      <c r="N8" s="5">
        <v>221.27</v>
      </c>
      <c r="O8" s="6">
        <v>5.7640000000000002E-4</v>
      </c>
      <c r="P8" s="5">
        <v>226.73</v>
      </c>
      <c r="Q8" s="6">
        <v>6.1620000000000002E-4</v>
      </c>
    </row>
    <row r="9" spans="1:21" x14ac:dyDescent="0.2">
      <c r="A9" s="4">
        <v>64</v>
      </c>
      <c r="B9" s="5">
        <v>204.91</v>
      </c>
      <c r="C9" s="6">
        <v>1.1871E-3</v>
      </c>
      <c r="D9" s="5">
        <v>212.78</v>
      </c>
      <c r="E9" s="6">
        <v>1.1731000000000001E-3</v>
      </c>
      <c r="G9" s="4">
        <v>64</v>
      </c>
      <c r="H9" s="4">
        <v>210.56</v>
      </c>
      <c r="I9" s="7">
        <v>8.8650000000000003E-4</v>
      </c>
      <c r="J9" s="4">
        <v>217.3</v>
      </c>
      <c r="K9" s="7">
        <v>9.1029999999999995E-4</v>
      </c>
      <c r="M9" s="4">
        <v>64</v>
      </c>
      <c r="N9" s="5">
        <v>218.92</v>
      </c>
      <c r="O9" s="6">
        <v>5.4569999999999998E-4</v>
      </c>
      <c r="P9" s="5">
        <v>224.1</v>
      </c>
      <c r="Q9" s="6">
        <v>5.9170000000000002E-4</v>
      </c>
    </row>
    <row r="10" spans="1:21" x14ac:dyDescent="0.2">
      <c r="A10" s="4">
        <v>65</v>
      </c>
      <c r="B10" s="5">
        <v>200.95</v>
      </c>
      <c r="C10" s="6">
        <v>1.2101E-3</v>
      </c>
      <c r="D10" s="5">
        <v>208.72</v>
      </c>
      <c r="E10" s="6">
        <v>1.2063E-3</v>
      </c>
      <c r="G10" s="4">
        <v>65</v>
      </c>
      <c r="H10" s="4">
        <v>207.32</v>
      </c>
      <c r="I10" s="7">
        <v>8.7379999999999999E-4</v>
      </c>
      <c r="J10" s="4">
        <v>213.86</v>
      </c>
      <c r="K10" s="7">
        <v>9.0799999999999995E-4</v>
      </c>
      <c r="M10" s="4">
        <v>65</v>
      </c>
      <c r="N10" s="5">
        <v>216.7</v>
      </c>
      <c r="O10" s="6">
        <v>5.0989999999999998E-4</v>
      </c>
      <c r="P10" s="5">
        <v>221.58</v>
      </c>
      <c r="Q10" s="6">
        <v>5.6119999999999998E-4</v>
      </c>
    </row>
    <row r="11" spans="1:21" x14ac:dyDescent="0.2">
      <c r="A11" s="4">
        <v>66</v>
      </c>
      <c r="B11" s="5">
        <v>196.98</v>
      </c>
      <c r="C11" s="6">
        <v>1.227E-3</v>
      </c>
      <c r="D11" s="5">
        <v>204.62</v>
      </c>
      <c r="E11" s="6">
        <v>1.2347E-3</v>
      </c>
      <c r="G11" s="4">
        <v>66</v>
      </c>
      <c r="H11" s="4">
        <v>204.16</v>
      </c>
      <c r="I11" s="7">
        <v>8.5320000000000003E-4</v>
      </c>
      <c r="J11" s="4">
        <v>210.46</v>
      </c>
      <c r="K11" s="7">
        <v>8.9820000000000004E-4</v>
      </c>
      <c r="M11" s="4">
        <v>66</v>
      </c>
      <c r="N11" s="5">
        <v>214.65</v>
      </c>
      <c r="O11" s="6">
        <v>4.6989999999999998E-4</v>
      </c>
      <c r="P11" s="5">
        <v>219.21</v>
      </c>
      <c r="Q11" s="6">
        <v>5.2499999999999997E-4</v>
      </c>
    </row>
    <row r="12" spans="1:21" x14ac:dyDescent="0.2">
      <c r="A12" s="4">
        <v>67</v>
      </c>
      <c r="B12" s="5">
        <v>192.99</v>
      </c>
      <c r="C12" s="6">
        <v>1.2378000000000001E-3</v>
      </c>
      <c r="D12" s="5">
        <v>200.49</v>
      </c>
      <c r="E12" s="6">
        <v>1.2573E-3</v>
      </c>
      <c r="G12" s="4">
        <v>67</v>
      </c>
      <c r="H12" s="4">
        <v>201.1</v>
      </c>
      <c r="I12" s="7">
        <v>8.252E-4</v>
      </c>
      <c r="J12" s="4">
        <v>207.13</v>
      </c>
      <c r="K12" s="7">
        <v>8.8040000000000004E-4</v>
      </c>
      <c r="M12" s="4">
        <v>67</v>
      </c>
      <c r="N12" s="5">
        <v>212.76</v>
      </c>
      <c r="O12" s="6">
        <v>4.2700000000000002E-4</v>
      </c>
      <c r="P12" s="5">
        <v>216.99</v>
      </c>
      <c r="Q12" s="6">
        <v>4.838E-4</v>
      </c>
    </row>
    <row r="13" spans="1:21" x14ac:dyDescent="0.2">
      <c r="A13" s="4">
        <v>68</v>
      </c>
      <c r="B13" s="5">
        <v>189.01</v>
      </c>
      <c r="C13" s="6">
        <v>1.2412E-3</v>
      </c>
      <c r="D13" s="5">
        <v>196.34</v>
      </c>
      <c r="E13" s="6">
        <v>1.2731000000000001E-3</v>
      </c>
      <c r="G13" s="4">
        <v>68</v>
      </c>
      <c r="H13" s="4">
        <v>198.17</v>
      </c>
      <c r="I13" s="7">
        <v>7.894E-4</v>
      </c>
      <c r="J13" s="4">
        <v>203.89</v>
      </c>
      <c r="K13" s="7">
        <v>8.5419999999999995E-4</v>
      </c>
      <c r="M13" s="4">
        <v>68</v>
      </c>
      <c r="N13" s="5">
        <v>211.05</v>
      </c>
      <c r="O13" s="6">
        <v>3.8200000000000002E-4</v>
      </c>
      <c r="P13" s="5">
        <v>214.94</v>
      </c>
      <c r="Q13" s="6">
        <v>4.3879999999999999E-4</v>
      </c>
    </row>
    <row r="14" spans="1:21" x14ac:dyDescent="0.2">
      <c r="A14" s="4">
        <v>69</v>
      </c>
      <c r="B14" s="5">
        <v>185.07</v>
      </c>
      <c r="C14" s="6">
        <v>1.2365E-3</v>
      </c>
      <c r="D14" s="5">
        <v>192.2</v>
      </c>
      <c r="E14" s="6">
        <v>1.2806E-3</v>
      </c>
      <c r="G14" s="4">
        <v>69</v>
      </c>
      <c r="H14" s="4">
        <v>195.39</v>
      </c>
      <c r="I14" s="7">
        <v>7.4649999999999998E-4</v>
      </c>
      <c r="J14" s="4">
        <v>200.77</v>
      </c>
      <c r="K14" s="7">
        <v>8.1919999999999996E-4</v>
      </c>
      <c r="M14" s="4">
        <v>69</v>
      </c>
      <c r="N14" s="5">
        <v>209.52</v>
      </c>
      <c r="O14" s="6">
        <v>3.3649999999999999E-4</v>
      </c>
      <c r="P14" s="5">
        <v>213.09</v>
      </c>
      <c r="Q14" s="6">
        <v>3.9090000000000001E-4</v>
      </c>
    </row>
    <row r="15" spans="1:21" x14ac:dyDescent="0.2">
      <c r="A15" s="4">
        <v>70</v>
      </c>
      <c r="B15" s="5">
        <v>181.18</v>
      </c>
      <c r="C15" s="6">
        <v>1.2224E-3</v>
      </c>
      <c r="D15" s="5">
        <v>188.09</v>
      </c>
      <c r="E15" s="6">
        <v>1.279E-3</v>
      </c>
      <c r="G15" s="4">
        <v>70</v>
      </c>
      <c r="H15" s="4">
        <v>192.78</v>
      </c>
      <c r="I15" s="7">
        <v>6.9709999999999998E-4</v>
      </c>
      <c r="J15" s="4">
        <v>197.8</v>
      </c>
      <c r="K15" s="7">
        <v>7.7579999999999999E-4</v>
      </c>
      <c r="M15" s="4">
        <v>70</v>
      </c>
      <c r="N15" s="5">
        <v>208.17</v>
      </c>
      <c r="O15" s="6">
        <v>2.9149999999999998E-4</v>
      </c>
      <c r="P15" s="5">
        <v>211.44</v>
      </c>
      <c r="Q15" s="6">
        <v>3.4170000000000001E-4</v>
      </c>
    </row>
    <row r="16" spans="1:21" x14ac:dyDescent="0.2">
      <c r="A16" s="4">
        <v>71</v>
      </c>
      <c r="B16" s="5">
        <v>177.4</v>
      </c>
      <c r="C16" s="6">
        <v>1.1979E-3</v>
      </c>
      <c r="D16" s="5">
        <v>184.05</v>
      </c>
      <c r="E16" s="6">
        <v>1.2669000000000001E-3</v>
      </c>
      <c r="G16" s="4">
        <v>71</v>
      </c>
      <c r="H16" s="4">
        <v>190.35</v>
      </c>
      <c r="I16" s="7">
        <v>6.4199999999999999E-4</v>
      </c>
      <c r="J16" s="4">
        <v>195.01</v>
      </c>
      <c r="K16" s="7">
        <v>7.2429999999999999E-4</v>
      </c>
      <c r="M16" s="4">
        <v>71</v>
      </c>
      <c r="N16" s="5">
        <v>207</v>
      </c>
      <c r="O16" s="6">
        <v>2.4800000000000001E-4</v>
      </c>
      <c r="P16" s="5">
        <v>209.99</v>
      </c>
      <c r="Q16" s="6">
        <v>2.9270000000000001E-4</v>
      </c>
    </row>
    <row r="17" spans="1:17" x14ac:dyDescent="0.2">
      <c r="A17" s="4">
        <v>72</v>
      </c>
      <c r="B17" s="5">
        <v>173.73</v>
      </c>
      <c r="C17" s="6">
        <v>1.163E-3</v>
      </c>
      <c r="D17" s="5">
        <v>180.09</v>
      </c>
      <c r="E17" s="6">
        <v>1.2434E-3</v>
      </c>
      <c r="G17" s="4">
        <v>72</v>
      </c>
      <c r="H17" s="4">
        <v>188.14</v>
      </c>
      <c r="I17" s="7">
        <v>5.8279999999999996E-4</v>
      </c>
      <c r="J17" s="4">
        <v>192.42</v>
      </c>
      <c r="K17" s="7">
        <v>6.6589999999999998E-4</v>
      </c>
      <c r="M17" s="4">
        <v>72</v>
      </c>
      <c r="N17" s="5">
        <v>206</v>
      </c>
      <c r="O17" s="6">
        <v>2.073E-4</v>
      </c>
      <c r="P17" s="5">
        <v>208.74</v>
      </c>
      <c r="Q17" s="6">
        <v>2.454E-4</v>
      </c>
    </row>
    <row r="18" spans="1:17" x14ac:dyDescent="0.2">
      <c r="A18" s="4">
        <v>73</v>
      </c>
      <c r="B18" s="5">
        <v>170.23</v>
      </c>
      <c r="C18" s="6">
        <v>1.1173999999999999E-3</v>
      </c>
      <c r="D18" s="5">
        <v>176.25</v>
      </c>
      <c r="E18" s="6">
        <v>1.2076000000000001E-3</v>
      </c>
      <c r="G18" s="4">
        <v>73</v>
      </c>
      <c r="H18" s="4">
        <v>186.14</v>
      </c>
      <c r="I18" s="7">
        <v>5.2099999999999998E-4</v>
      </c>
      <c r="J18" s="4">
        <v>190.04</v>
      </c>
      <c r="K18" s="7">
        <v>6.02E-4</v>
      </c>
      <c r="M18" s="4">
        <v>73</v>
      </c>
      <c r="N18" s="5">
        <v>205.15</v>
      </c>
      <c r="O18" s="6">
        <v>1.7000000000000001E-4</v>
      </c>
      <c r="P18" s="5">
        <v>207.68</v>
      </c>
      <c r="Q18" s="6">
        <v>2.0120000000000001E-4</v>
      </c>
    </row>
    <row r="19" spans="1:17" x14ac:dyDescent="0.2">
      <c r="A19" s="4">
        <v>74</v>
      </c>
      <c r="B19" s="5">
        <v>166.91</v>
      </c>
      <c r="C19" s="6">
        <v>1.0606999999999999E-3</v>
      </c>
      <c r="D19" s="5">
        <v>172.57</v>
      </c>
      <c r="E19" s="6">
        <v>1.1590000000000001E-3</v>
      </c>
      <c r="G19" s="4">
        <v>74</v>
      </c>
      <c r="H19" s="4">
        <v>184.36</v>
      </c>
      <c r="I19" s="7">
        <v>4.5820000000000002E-4</v>
      </c>
      <c r="J19" s="4">
        <v>187.9</v>
      </c>
      <c r="K19" s="7">
        <v>5.3439999999999998E-4</v>
      </c>
      <c r="M19" s="4">
        <v>74</v>
      </c>
      <c r="N19" s="5">
        <v>204.45</v>
      </c>
      <c r="O19" s="6">
        <v>1.3660000000000001E-4</v>
      </c>
      <c r="P19" s="5">
        <v>206.81</v>
      </c>
      <c r="Q19" s="6">
        <v>1.6119999999999999E-4</v>
      </c>
    </row>
    <row r="20" spans="1:17" x14ac:dyDescent="0.2">
      <c r="A20" s="4">
        <v>75</v>
      </c>
      <c r="B20" s="5">
        <v>163.80000000000001</v>
      </c>
      <c r="C20" s="6">
        <v>9.9409999999999993E-4</v>
      </c>
      <c r="D20" s="5">
        <v>169.08</v>
      </c>
      <c r="E20" s="6">
        <v>1.0983E-3</v>
      </c>
      <c r="G20" s="4">
        <v>75</v>
      </c>
      <c r="H20" s="4">
        <v>182.8</v>
      </c>
      <c r="I20" s="7">
        <v>3.9619999999999998E-4</v>
      </c>
      <c r="J20" s="4">
        <v>185.99</v>
      </c>
      <c r="K20" s="7">
        <v>4.6519999999999998E-4</v>
      </c>
      <c r="M20" s="4">
        <v>75</v>
      </c>
      <c r="N20" s="5">
        <v>203.87</v>
      </c>
      <c r="O20" s="6">
        <v>1.075E-4</v>
      </c>
      <c r="P20" s="5">
        <v>206.11</v>
      </c>
      <c r="Q20" s="6">
        <v>1.262E-4</v>
      </c>
    </row>
    <row r="21" spans="1:17" x14ac:dyDescent="0.2">
      <c r="A21" s="4">
        <v>76</v>
      </c>
      <c r="B21" s="5">
        <v>160.93</v>
      </c>
      <c r="C21" s="6">
        <v>9.1850000000000005E-4</v>
      </c>
      <c r="D21" s="5">
        <v>165.8</v>
      </c>
      <c r="E21" s="6">
        <v>1.0258000000000001E-3</v>
      </c>
      <c r="G21" s="4">
        <v>76</v>
      </c>
      <c r="H21" s="4">
        <v>181.45</v>
      </c>
      <c r="I21" s="7">
        <v>3.3649999999999999E-4</v>
      </c>
      <c r="J21" s="4">
        <v>184.32</v>
      </c>
      <c r="K21" s="7">
        <v>3.9669999999999999E-4</v>
      </c>
      <c r="M21" s="4">
        <v>76</v>
      </c>
      <c r="N21" s="5">
        <v>203.41</v>
      </c>
      <c r="O21" s="6">
        <v>8.2700000000000004E-5</v>
      </c>
      <c r="P21" s="5">
        <v>205.55</v>
      </c>
      <c r="Q21" s="6">
        <v>9.6299999999999996E-5</v>
      </c>
    </row>
    <row r="22" spans="1:17" x14ac:dyDescent="0.2">
      <c r="A22" s="4">
        <v>77</v>
      </c>
      <c r="B22" s="5">
        <v>158.32</v>
      </c>
      <c r="C22" s="6">
        <v>8.3589999999999999E-4</v>
      </c>
      <c r="D22" s="5">
        <v>162.76</v>
      </c>
      <c r="E22" s="6">
        <v>9.4320000000000005E-4</v>
      </c>
      <c r="G22" s="4">
        <v>77</v>
      </c>
      <c r="H22" s="4">
        <v>180.3</v>
      </c>
      <c r="I22" s="7">
        <v>2.8059999999999999E-4</v>
      </c>
      <c r="J22" s="4">
        <v>182.89</v>
      </c>
      <c r="K22" s="7">
        <v>3.3090000000000002E-4</v>
      </c>
      <c r="M22" s="4">
        <v>77</v>
      </c>
      <c r="N22" s="5">
        <v>203.04</v>
      </c>
      <c r="O22" s="6">
        <v>6.2000000000000003E-5</v>
      </c>
      <c r="P22" s="5">
        <v>205.11</v>
      </c>
      <c r="Q22" s="6">
        <v>7.1600000000000006E-5</v>
      </c>
    </row>
    <row r="23" spans="1:17" x14ac:dyDescent="0.2">
      <c r="A23" s="4">
        <v>78</v>
      </c>
      <c r="B23" s="5">
        <v>155.97999999999999</v>
      </c>
      <c r="C23" s="6">
        <v>7.4819999999999997E-4</v>
      </c>
      <c r="D23" s="5">
        <v>159.97999999999999</v>
      </c>
      <c r="E23" s="6">
        <v>8.5220000000000001E-4</v>
      </c>
      <c r="G23" s="4">
        <v>78</v>
      </c>
      <c r="H23" s="4">
        <v>179.34</v>
      </c>
      <c r="I23" s="7">
        <v>2.2939999999999999E-4</v>
      </c>
      <c r="J23" s="4">
        <v>181.69</v>
      </c>
      <c r="K23" s="7">
        <v>2.698E-4</v>
      </c>
      <c r="M23" s="4">
        <v>78</v>
      </c>
      <c r="N23" s="5">
        <v>202.76</v>
      </c>
      <c r="O23" s="6">
        <v>4.5300000000000003E-5</v>
      </c>
      <c r="P23" s="5">
        <v>204.78</v>
      </c>
      <c r="Q23" s="6">
        <v>5.1700000000000003E-5</v>
      </c>
    </row>
    <row r="24" spans="1:17" x14ac:dyDescent="0.2">
      <c r="A24" s="4">
        <v>79</v>
      </c>
      <c r="B24" s="5">
        <v>153.91999999999999</v>
      </c>
      <c r="C24" s="6">
        <v>6.5780000000000005E-4</v>
      </c>
      <c r="D24" s="5">
        <v>157.47999999999999</v>
      </c>
      <c r="E24" s="6">
        <v>7.5540000000000004E-4</v>
      </c>
      <c r="G24" s="4">
        <v>79</v>
      </c>
      <c r="H24" s="4">
        <v>178.54</v>
      </c>
      <c r="I24" s="7">
        <v>1.8359999999999999E-4</v>
      </c>
      <c r="J24" s="4">
        <v>180.71</v>
      </c>
      <c r="K24" s="7">
        <v>2.1479999999999999E-4</v>
      </c>
      <c r="M24" s="4">
        <v>79</v>
      </c>
      <c r="N24" s="5">
        <v>202.55</v>
      </c>
      <c r="O24" s="6">
        <v>3.2100000000000001E-5</v>
      </c>
      <c r="P24" s="5">
        <v>204.53</v>
      </c>
      <c r="Q24" s="6">
        <v>3.6100000000000003E-5</v>
      </c>
    </row>
    <row r="25" spans="1:17" x14ac:dyDescent="0.2">
      <c r="A25" s="4">
        <v>80</v>
      </c>
      <c r="B25" s="5">
        <v>152.13</v>
      </c>
      <c r="C25" s="6">
        <v>5.6749999999999997E-4</v>
      </c>
      <c r="D25" s="5">
        <v>155.26</v>
      </c>
      <c r="E25" s="6">
        <v>6.558E-4</v>
      </c>
      <c r="G25" s="4">
        <v>80</v>
      </c>
      <c r="H25" s="4">
        <v>177.9</v>
      </c>
      <c r="I25" s="7">
        <v>1.438E-4</v>
      </c>
      <c r="J25" s="4">
        <v>179.91</v>
      </c>
      <c r="K25" s="7">
        <v>1.6699999999999999E-4</v>
      </c>
      <c r="M25" s="4">
        <v>80</v>
      </c>
      <c r="N25" s="5">
        <v>202.39</v>
      </c>
      <c r="O25" s="6">
        <v>2.19E-5</v>
      </c>
      <c r="P25" s="5">
        <v>204.34</v>
      </c>
      <c r="Q25" s="6">
        <v>2.4300000000000001E-5</v>
      </c>
    </row>
    <row r="31" spans="1:17" x14ac:dyDescent="0.2">
      <c r="A31" s="1" t="s">
        <v>12</v>
      </c>
      <c r="B31" s="1" t="s">
        <v>18</v>
      </c>
      <c r="C31" s="1" t="s">
        <v>21</v>
      </c>
    </row>
    <row r="32" spans="1:17" x14ac:dyDescent="0.2">
      <c r="A32" s="1" t="s">
        <v>2</v>
      </c>
      <c r="B32" s="1" t="s">
        <v>19</v>
      </c>
      <c r="C32" s="1" t="s">
        <v>7</v>
      </c>
    </row>
    <row r="33" spans="1:3" x14ac:dyDescent="0.2">
      <c r="A33" s="1" t="s">
        <v>2</v>
      </c>
      <c r="B33" s="1" t="s">
        <v>20</v>
      </c>
      <c r="C33" s="1" t="s">
        <v>8</v>
      </c>
    </row>
    <row r="34" spans="1:3" x14ac:dyDescent="0.2">
      <c r="A34" s="1" t="s">
        <v>3</v>
      </c>
      <c r="B34" s="1" t="s">
        <v>19</v>
      </c>
      <c r="C34" s="1" t="s">
        <v>9</v>
      </c>
    </row>
    <row r="35" spans="1:3" x14ac:dyDescent="0.2">
      <c r="A35" s="1" t="s">
        <v>3</v>
      </c>
      <c r="B35" s="1" t="s">
        <v>20</v>
      </c>
      <c r="C35" s="1" t="s">
        <v>10</v>
      </c>
    </row>
  </sheetData>
  <mergeCells count="12">
    <mergeCell ref="A1:E1"/>
    <mergeCell ref="A2:A3"/>
    <mergeCell ref="B2:C2"/>
    <mergeCell ref="D2:E2"/>
    <mergeCell ref="M1:Q1"/>
    <mergeCell ref="M2:M3"/>
    <mergeCell ref="N2:O2"/>
    <mergeCell ref="P2:Q2"/>
    <mergeCell ref="G1:K1"/>
    <mergeCell ref="G2:G3"/>
    <mergeCell ref="H2:I2"/>
    <mergeCell ref="J2:K2"/>
  </mergeCells>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BB20A-FA8E-46FB-B71F-4F5236EBFD1C}">
  <sheetPr codeName="גיליון3"/>
  <dimension ref="A1:M1517"/>
  <sheetViews>
    <sheetView rightToLeft="1" workbookViewId="0">
      <selection sqref="A1:H1513"/>
    </sheetView>
  </sheetViews>
  <sheetFormatPr defaultRowHeight="12.75" x14ac:dyDescent="0.2"/>
  <cols>
    <col min="1" max="1" width="10.875" style="9" bestFit="1" customWidth="1"/>
    <col min="2" max="2" width="5.625" style="9" bestFit="1" customWidth="1"/>
    <col min="3" max="3" width="9.75" style="9" bestFit="1" customWidth="1"/>
    <col min="4" max="4" width="9.125" style="9" bestFit="1" customWidth="1"/>
    <col min="5" max="5" width="9.75" style="9" bestFit="1" customWidth="1"/>
    <col min="6" max="6" width="10.5" style="9" bestFit="1" customWidth="1"/>
    <col min="7" max="7" width="9.75" style="9" bestFit="1" customWidth="1"/>
    <col min="8" max="8" width="10.75" style="9" bestFit="1" customWidth="1"/>
    <col min="9" max="13" width="9" style="9"/>
    <col min="14" max="14" width="10.5" style="9" bestFit="1" customWidth="1"/>
    <col min="15" max="16384" width="9" style="9"/>
  </cols>
  <sheetData>
    <row r="1" spans="1:8" x14ac:dyDescent="0.2">
      <c r="A1" s="9" t="s">
        <v>33</v>
      </c>
      <c r="B1" s="9" t="s">
        <v>12</v>
      </c>
      <c r="C1" s="9" t="s">
        <v>34</v>
      </c>
      <c r="D1" s="9" t="s">
        <v>35</v>
      </c>
      <c r="E1" s="9" t="s">
        <v>36</v>
      </c>
      <c r="F1" s="9" t="s">
        <v>19</v>
      </c>
      <c r="G1" s="9" t="s">
        <v>37</v>
      </c>
      <c r="H1" s="9" t="s">
        <v>38</v>
      </c>
    </row>
    <row r="2" spans="1:8" x14ac:dyDescent="0.2">
      <c r="A2" s="9">
        <v>17</v>
      </c>
      <c r="B2" s="9" t="s">
        <v>39</v>
      </c>
      <c r="C2" s="9">
        <v>60</v>
      </c>
      <c r="D2" s="9">
        <v>50</v>
      </c>
      <c r="E2" s="9">
        <v>240.6</v>
      </c>
      <c r="F2" s="9">
        <v>246.25926686281059</v>
      </c>
      <c r="G2" s="9">
        <v>2020</v>
      </c>
      <c r="H2" s="10">
        <v>6.4615914038568256E-4</v>
      </c>
    </row>
    <row r="3" spans="1:8" x14ac:dyDescent="0.2">
      <c r="A3" s="9">
        <v>17</v>
      </c>
      <c r="B3" s="9" t="s">
        <v>39</v>
      </c>
      <c r="C3" s="9">
        <v>60</v>
      </c>
      <c r="D3" s="9">
        <v>51</v>
      </c>
      <c r="E3" s="9">
        <v>240.6</v>
      </c>
      <c r="F3" s="9">
        <v>245.03037180123422</v>
      </c>
      <c r="G3" s="9">
        <v>2020</v>
      </c>
      <c r="H3" s="10">
        <v>6.5729235097734199E-4</v>
      </c>
    </row>
    <row r="4" spans="1:8" x14ac:dyDescent="0.2">
      <c r="A4" s="9">
        <v>17</v>
      </c>
      <c r="B4" s="9" t="s">
        <v>39</v>
      </c>
      <c r="C4" s="9">
        <v>60</v>
      </c>
      <c r="D4" s="9">
        <v>52</v>
      </c>
      <c r="E4" s="9">
        <v>240.6</v>
      </c>
      <c r="F4" s="9">
        <v>243.79312214861974</v>
      </c>
      <c r="G4" s="9">
        <v>2020</v>
      </c>
      <c r="H4" s="10">
        <v>6.6840051734144365E-4</v>
      </c>
    </row>
    <row r="5" spans="1:8" x14ac:dyDescent="0.2">
      <c r="A5" s="9">
        <v>17</v>
      </c>
      <c r="B5" s="9" t="s">
        <v>39</v>
      </c>
      <c r="C5" s="9">
        <v>60</v>
      </c>
      <c r="D5" s="9">
        <v>53</v>
      </c>
      <c r="E5" s="9">
        <v>240.6</v>
      </c>
      <c r="F5" s="9">
        <v>242.55356757754126</v>
      </c>
      <c r="G5" s="9">
        <v>2020</v>
      </c>
      <c r="H5" s="10">
        <v>6.7953998638293806E-4</v>
      </c>
    </row>
    <row r="6" spans="1:8" x14ac:dyDescent="0.2">
      <c r="A6" s="9">
        <v>17</v>
      </c>
      <c r="B6" s="9" t="s">
        <v>39</v>
      </c>
      <c r="C6" s="9">
        <v>60</v>
      </c>
      <c r="D6" s="9">
        <v>54</v>
      </c>
      <c r="E6" s="9">
        <v>240.6</v>
      </c>
      <c r="F6" s="9">
        <v>241.31690368913283</v>
      </c>
      <c r="G6" s="9">
        <v>2020</v>
      </c>
      <c r="H6" s="10">
        <v>6.9071119604543758E-4</v>
      </c>
    </row>
    <row r="7" spans="1:8" x14ac:dyDescent="0.2">
      <c r="A7" s="9">
        <v>17</v>
      </c>
      <c r="B7" s="9" t="s">
        <v>39</v>
      </c>
      <c r="C7" s="9">
        <v>60</v>
      </c>
      <c r="D7" s="9">
        <v>55</v>
      </c>
      <c r="E7" s="9">
        <v>240.6</v>
      </c>
      <c r="F7" s="9">
        <v>240.08841342526574</v>
      </c>
      <c r="G7" s="9">
        <v>2020</v>
      </c>
      <c r="H7" s="10">
        <v>7.0189695842828382E-4</v>
      </c>
    </row>
    <row r="8" spans="1:8" x14ac:dyDescent="0.2">
      <c r="A8" s="9">
        <v>17</v>
      </c>
      <c r="B8" s="9" t="s">
        <v>39</v>
      </c>
      <c r="C8" s="9">
        <v>60</v>
      </c>
      <c r="D8" s="9">
        <v>56</v>
      </c>
      <c r="E8" s="9">
        <v>240.6</v>
      </c>
      <c r="F8" s="9">
        <v>238.87332030873662</v>
      </c>
      <c r="G8" s="9">
        <v>2020</v>
      </c>
      <c r="H8" s="10">
        <v>7.1311300699407863E-4</v>
      </c>
    </row>
    <row r="9" spans="1:8" x14ac:dyDescent="0.2">
      <c r="A9" s="9">
        <v>17</v>
      </c>
      <c r="B9" s="9" t="s">
        <v>39</v>
      </c>
      <c r="C9" s="9">
        <v>60</v>
      </c>
      <c r="D9" s="9">
        <v>57</v>
      </c>
      <c r="E9" s="9">
        <v>240.6</v>
      </c>
      <c r="F9" s="9">
        <v>237.67710960086058</v>
      </c>
      <c r="G9" s="9">
        <v>2020</v>
      </c>
      <c r="H9" s="10">
        <v>7.2438009773867116E-4</v>
      </c>
    </row>
    <row r="10" spans="1:8" x14ac:dyDescent="0.2">
      <c r="A10" s="9">
        <v>17</v>
      </c>
      <c r="B10" s="9" t="s">
        <v>39</v>
      </c>
      <c r="C10" s="9">
        <v>60</v>
      </c>
      <c r="D10" s="9">
        <v>58</v>
      </c>
      <c r="E10" s="9">
        <v>240.6</v>
      </c>
      <c r="F10" s="9">
        <v>236.50549657096408</v>
      </c>
      <c r="G10" s="9">
        <v>2020</v>
      </c>
      <c r="H10" s="10">
        <v>7.3562197301356674E-4</v>
      </c>
    </row>
    <row r="11" spans="1:8" x14ac:dyDescent="0.2">
      <c r="A11" s="9">
        <v>17</v>
      </c>
      <c r="B11" s="9" t="s">
        <v>39</v>
      </c>
      <c r="C11" s="9">
        <v>60</v>
      </c>
      <c r="D11" s="9">
        <v>59</v>
      </c>
      <c r="E11" s="9">
        <v>240.6</v>
      </c>
      <c r="F11" s="9">
        <v>235.36360271831069</v>
      </c>
      <c r="G11" s="9">
        <v>2020</v>
      </c>
      <c r="H11" s="10">
        <v>7.4685427514889393E-4</v>
      </c>
    </row>
    <row r="12" spans="1:8" x14ac:dyDescent="0.2">
      <c r="A12" s="9">
        <v>17</v>
      </c>
      <c r="B12" s="9" t="s">
        <v>39</v>
      </c>
      <c r="C12" s="9">
        <v>60</v>
      </c>
      <c r="D12" s="9">
        <v>60</v>
      </c>
      <c r="E12" s="9">
        <v>240.6</v>
      </c>
      <c r="F12" s="9">
        <v>234.25682733947912</v>
      </c>
      <c r="G12" s="9">
        <v>2020</v>
      </c>
      <c r="H12" s="10">
        <v>7.5807542336030643E-4</v>
      </c>
    </row>
    <row r="13" spans="1:8" x14ac:dyDescent="0.2">
      <c r="A13" s="9">
        <v>17</v>
      </c>
      <c r="B13" s="9" t="s">
        <v>39</v>
      </c>
      <c r="C13" s="9">
        <v>60</v>
      </c>
      <c r="D13" s="9">
        <v>61</v>
      </c>
      <c r="E13" s="9">
        <v>240.6</v>
      </c>
      <c r="F13" s="9">
        <v>233.19011180074102</v>
      </c>
      <c r="G13" s="9">
        <v>2020</v>
      </c>
      <c r="H13" s="10">
        <v>7.691778580632394E-4</v>
      </c>
    </row>
    <row r="14" spans="1:8" x14ac:dyDescent="0.2">
      <c r="A14" s="9">
        <v>17</v>
      </c>
      <c r="B14" s="9" t="s">
        <v>39</v>
      </c>
      <c r="C14" s="9">
        <v>60</v>
      </c>
      <c r="D14" s="9">
        <v>62</v>
      </c>
      <c r="E14" s="9">
        <v>240.6</v>
      </c>
      <c r="F14" s="9">
        <v>232.1680701379029</v>
      </c>
      <c r="G14" s="9">
        <v>2020</v>
      </c>
      <c r="H14" s="10">
        <v>7.8014845130305399E-4</v>
      </c>
    </row>
    <row r="15" spans="1:8" x14ac:dyDescent="0.2">
      <c r="A15" s="9">
        <v>17</v>
      </c>
      <c r="B15" s="9" t="s">
        <v>39</v>
      </c>
      <c r="C15" s="9">
        <v>60</v>
      </c>
      <c r="D15" s="9">
        <v>63</v>
      </c>
      <c r="E15" s="9">
        <v>240.6</v>
      </c>
      <c r="F15" s="9">
        <v>231.19510430225461</v>
      </c>
      <c r="G15" s="9">
        <v>2020</v>
      </c>
      <c r="H15" s="10">
        <v>7.9090921775248132E-4</v>
      </c>
    </row>
    <row r="16" spans="1:8" x14ac:dyDescent="0.2">
      <c r="A16" s="9">
        <v>17</v>
      </c>
      <c r="B16" s="9" t="s">
        <v>39</v>
      </c>
      <c r="C16" s="9">
        <v>60</v>
      </c>
      <c r="D16" s="9">
        <v>64</v>
      </c>
      <c r="E16" s="9">
        <v>240.6</v>
      </c>
      <c r="F16" s="9">
        <v>230.27497911192145</v>
      </c>
      <c r="G16" s="9">
        <v>2020</v>
      </c>
      <c r="H16" s="10">
        <v>8.0138158750049215E-4</v>
      </c>
    </row>
    <row r="17" spans="1:8" x14ac:dyDescent="0.2">
      <c r="A17" s="9">
        <v>17</v>
      </c>
      <c r="B17" s="9" t="s">
        <v>39</v>
      </c>
      <c r="C17" s="9">
        <v>60</v>
      </c>
      <c r="D17" s="9">
        <v>65</v>
      </c>
      <c r="E17" s="9">
        <v>240.6</v>
      </c>
      <c r="F17" s="9">
        <v>229.41064345915578</v>
      </c>
      <c r="G17" s="9">
        <v>2020</v>
      </c>
      <c r="H17" s="10">
        <v>8.1150425473479771E-4</v>
      </c>
    </row>
    <row r="18" spans="1:8" x14ac:dyDescent="0.2">
      <c r="A18" s="9">
        <v>17</v>
      </c>
      <c r="B18" s="9" t="s">
        <v>39</v>
      </c>
      <c r="C18" s="9">
        <v>60</v>
      </c>
      <c r="D18" s="9">
        <v>66</v>
      </c>
      <c r="E18" s="9">
        <v>240.6</v>
      </c>
      <c r="F18" s="9">
        <v>228.60527392164249</v>
      </c>
      <c r="G18" s="9">
        <v>2020</v>
      </c>
      <c r="H18" s="10">
        <v>8.2112876319334811E-4</v>
      </c>
    </row>
    <row r="19" spans="1:8" x14ac:dyDescent="0.2">
      <c r="A19" s="9">
        <v>17</v>
      </c>
      <c r="B19" s="9" t="s">
        <v>39</v>
      </c>
      <c r="C19" s="9">
        <v>60</v>
      </c>
      <c r="D19" s="9">
        <v>67</v>
      </c>
      <c r="E19" s="9">
        <v>240.6</v>
      </c>
      <c r="F19" s="9">
        <v>227.86041941691235</v>
      </c>
      <c r="G19" s="9">
        <v>2020</v>
      </c>
      <c r="H19" s="10">
        <v>8.301921828142003E-4</v>
      </c>
    </row>
    <row r="20" spans="1:8" x14ac:dyDescent="0.2">
      <c r="A20" s="9">
        <v>17</v>
      </c>
      <c r="B20" s="9" t="s">
        <v>39</v>
      </c>
      <c r="C20" s="9">
        <v>60</v>
      </c>
      <c r="D20" s="9">
        <v>68</v>
      </c>
      <c r="E20" s="9">
        <v>240.6</v>
      </c>
      <c r="F20" s="9">
        <v>227.17788204902092</v>
      </c>
      <c r="G20" s="9">
        <v>2020</v>
      </c>
      <c r="H20" s="10">
        <v>8.3857502598166738E-4</v>
      </c>
    </row>
    <row r="21" spans="1:8" x14ac:dyDescent="0.2">
      <c r="A21" s="9">
        <v>17</v>
      </c>
      <c r="B21" s="9" t="s">
        <v>39</v>
      </c>
      <c r="C21" s="9">
        <v>60</v>
      </c>
      <c r="D21" s="9">
        <v>69</v>
      </c>
      <c r="E21" s="9">
        <v>240.6</v>
      </c>
      <c r="F21" s="9">
        <v>226.55862475315686</v>
      </c>
      <c r="G21" s="9">
        <v>2020</v>
      </c>
      <c r="H21" s="10">
        <v>8.4612975874029861E-4</v>
      </c>
    </row>
    <row r="22" spans="1:8" x14ac:dyDescent="0.2">
      <c r="A22" s="9">
        <v>17</v>
      </c>
      <c r="B22" s="9" t="s">
        <v>39</v>
      </c>
      <c r="C22" s="9">
        <v>60</v>
      </c>
      <c r="D22" s="9">
        <v>70</v>
      </c>
      <c r="E22" s="9">
        <v>240.6</v>
      </c>
      <c r="F22" s="9">
        <v>226.00262319529332</v>
      </c>
      <c r="G22" s="9">
        <v>2020</v>
      </c>
      <c r="H22" s="10">
        <v>8.5282964579463743E-4</v>
      </c>
    </row>
    <row r="23" spans="1:8" x14ac:dyDescent="0.2">
      <c r="A23" s="9">
        <v>17</v>
      </c>
      <c r="B23" s="9" t="s">
        <v>39</v>
      </c>
      <c r="C23" s="9">
        <v>60</v>
      </c>
      <c r="D23" s="9">
        <v>71</v>
      </c>
      <c r="E23" s="9">
        <v>240.6</v>
      </c>
      <c r="F23" s="9">
        <v>225.50912995841176</v>
      </c>
      <c r="G23" s="9">
        <v>2020</v>
      </c>
      <c r="H23" s="10">
        <v>8.5857752339281207E-4</v>
      </c>
    </row>
    <row r="24" spans="1:8" x14ac:dyDescent="0.2">
      <c r="A24" s="9">
        <v>17</v>
      </c>
      <c r="B24" s="9" t="s">
        <v>39</v>
      </c>
      <c r="C24" s="9">
        <v>60</v>
      </c>
      <c r="D24" s="9">
        <v>72</v>
      </c>
      <c r="E24" s="9">
        <v>240.6</v>
      </c>
      <c r="F24" s="9">
        <v>225.07613798483609</v>
      </c>
      <c r="G24" s="9">
        <v>2020</v>
      </c>
      <c r="H24" s="10">
        <v>8.6338655033837877E-4</v>
      </c>
    </row>
    <row r="25" spans="1:8" x14ac:dyDescent="0.2">
      <c r="A25" s="9">
        <v>17</v>
      </c>
      <c r="B25" s="9" t="s">
        <v>39</v>
      </c>
      <c r="C25" s="9">
        <v>60</v>
      </c>
      <c r="D25" s="9">
        <v>73</v>
      </c>
      <c r="E25" s="9">
        <v>240.6</v>
      </c>
      <c r="F25" s="9">
        <v>224.70091836332676</v>
      </c>
      <c r="G25" s="9">
        <v>2020</v>
      </c>
      <c r="H25" s="10">
        <v>8.6730973431513553E-4</v>
      </c>
    </row>
    <row r="26" spans="1:8" x14ac:dyDescent="0.2">
      <c r="A26" s="9">
        <v>17</v>
      </c>
      <c r="B26" s="9" t="s">
        <v>39</v>
      </c>
      <c r="C26" s="9">
        <v>60</v>
      </c>
      <c r="D26" s="9">
        <v>74</v>
      </c>
      <c r="E26" s="9">
        <v>240.6</v>
      </c>
      <c r="F26" s="9">
        <v>224.38017558206224</v>
      </c>
      <c r="G26" s="9">
        <v>2020</v>
      </c>
      <c r="H26" s="10">
        <v>8.7037477064409968E-4</v>
      </c>
    </row>
    <row r="27" spans="1:8" x14ac:dyDescent="0.2">
      <c r="A27" s="9">
        <v>17</v>
      </c>
      <c r="B27" s="9" t="s">
        <v>39</v>
      </c>
      <c r="C27" s="9">
        <v>60</v>
      </c>
      <c r="D27" s="9">
        <v>75</v>
      </c>
      <c r="E27" s="9">
        <v>240.6</v>
      </c>
      <c r="F27" s="9">
        <v>224.10977917250975</v>
      </c>
      <c r="G27" s="9">
        <v>2020</v>
      </c>
      <c r="H27" s="10">
        <v>8.7270575799304234E-4</v>
      </c>
    </row>
    <row r="28" spans="1:8" x14ac:dyDescent="0.2">
      <c r="A28" s="9">
        <v>17</v>
      </c>
      <c r="B28" s="9" t="s">
        <v>39</v>
      </c>
      <c r="C28" s="9">
        <v>60</v>
      </c>
      <c r="D28" s="9">
        <v>76</v>
      </c>
      <c r="E28" s="9">
        <v>240.6</v>
      </c>
      <c r="F28" s="9">
        <v>223.88557548039117</v>
      </c>
      <c r="G28" s="9">
        <v>2020</v>
      </c>
      <c r="H28" s="10">
        <v>8.7437514075683722E-4</v>
      </c>
    </row>
    <row r="29" spans="1:8" x14ac:dyDescent="0.2">
      <c r="A29" s="9">
        <v>17</v>
      </c>
      <c r="B29" s="9" t="s">
        <v>39</v>
      </c>
      <c r="C29" s="9">
        <v>60</v>
      </c>
      <c r="D29" s="9">
        <v>77</v>
      </c>
      <c r="E29" s="9">
        <v>240.6</v>
      </c>
      <c r="F29" s="9">
        <v>223.7030317508879</v>
      </c>
      <c r="G29" s="9">
        <v>2020</v>
      </c>
      <c r="H29" s="10">
        <v>8.755061315755139E-4</v>
      </c>
    </row>
    <row r="30" spans="1:8" x14ac:dyDescent="0.2">
      <c r="A30" s="9">
        <v>17</v>
      </c>
      <c r="B30" s="9" t="s">
        <v>39</v>
      </c>
      <c r="C30" s="9">
        <v>60</v>
      </c>
      <c r="D30" s="9">
        <v>78</v>
      </c>
      <c r="E30" s="9">
        <v>240.6</v>
      </c>
      <c r="F30" s="9">
        <v>223.5576485063425</v>
      </c>
      <c r="G30" s="9">
        <v>2020</v>
      </c>
      <c r="H30" s="10">
        <v>8.7618306778437934E-4</v>
      </c>
    </row>
    <row r="31" spans="1:8" x14ac:dyDescent="0.2">
      <c r="A31" s="9">
        <v>17</v>
      </c>
      <c r="B31" s="9" t="s">
        <v>39</v>
      </c>
      <c r="C31" s="9">
        <v>60</v>
      </c>
      <c r="D31" s="9">
        <v>79</v>
      </c>
      <c r="E31" s="9">
        <v>240.6</v>
      </c>
      <c r="F31" s="9">
        <v>223.44467199015872</v>
      </c>
      <c r="G31" s="9">
        <v>2020</v>
      </c>
      <c r="H31" s="10">
        <v>8.7652642160736217E-4</v>
      </c>
    </row>
    <row r="32" spans="1:8" x14ac:dyDescent="0.2">
      <c r="A32" s="9">
        <v>17</v>
      </c>
      <c r="B32" s="9" t="s">
        <v>39</v>
      </c>
      <c r="C32" s="9">
        <v>60</v>
      </c>
      <c r="D32" s="9">
        <v>80</v>
      </c>
      <c r="E32" s="9">
        <v>240.6</v>
      </c>
      <c r="F32" s="9">
        <v>223.35923620733604</v>
      </c>
      <c r="G32" s="9">
        <v>2020</v>
      </c>
      <c r="H32" s="10">
        <v>8.7664256983131263E-4</v>
      </c>
    </row>
    <row r="33" spans="1:8" x14ac:dyDescent="0.2">
      <c r="A33" s="9">
        <v>17</v>
      </c>
      <c r="B33" s="9" t="s">
        <v>39</v>
      </c>
      <c r="C33" s="9">
        <v>60</v>
      </c>
      <c r="D33" s="9">
        <v>81</v>
      </c>
      <c r="E33" s="9">
        <v>240.6</v>
      </c>
      <c r="F33" s="9">
        <v>223.29589365404928</v>
      </c>
      <c r="G33" s="9">
        <v>2020</v>
      </c>
      <c r="H33" s="10">
        <v>8.7663470580990927E-4</v>
      </c>
    </row>
    <row r="34" spans="1:8" x14ac:dyDescent="0.2">
      <c r="A34" s="9">
        <v>17</v>
      </c>
      <c r="B34" s="9" t="s">
        <v>39</v>
      </c>
      <c r="C34" s="9">
        <v>60</v>
      </c>
      <c r="D34" s="9">
        <v>82</v>
      </c>
      <c r="E34" s="9">
        <v>240.6</v>
      </c>
      <c r="F34" s="9">
        <v>223.24934747949652</v>
      </c>
      <c r="G34" s="9">
        <v>2020</v>
      </c>
      <c r="H34" s="10">
        <v>8.7659152699925968E-4</v>
      </c>
    </row>
    <row r="35" spans="1:8" x14ac:dyDescent="0.2">
      <c r="A35" s="9">
        <v>17</v>
      </c>
      <c r="B35" s="9" t="s">
        <v>39</v>
      </c>
      <c r="C35" s="9">
        <v>60</v>
      </c>
      <c r="D35" s="9">
        <v>83</v>
      </c>
      <c r="E35" s="9">
        <v>240.6</v>
      </c>
      <c r="F35" s="9">
        <v>223.21567129390183</v>
      </c>
      <c r="G35" s="9">
        <v>2020</v>
      </c>
      <c r="H35" s="10">
        <v>8.7654654889022165E-4</v>
      </c>
    </row>
    <row r="36" spans="1:8" x14ac:dyDescent="0.2">
      <c r="A36" s="9">
        <v>17</v>
      </c>
      <c r="B36" s="9" t="s">
        <v>39</v>
      </c>
      <c r="C36" s="9">
        <v>60</v>
      </c>
      <c r="D36" s="9">
        <v>84</v>
      </c>
      <c r="E36" s="9">
        <v>240.6</v>
      </c>
      <c r="F36" s="9">
        <v>223.19184921030356</v>
      </c>
      <c r="G36" s="9">
        <v>2020</v>
      </c>
      <c r="H36" s="10">
        <v>8.7651984303496267E-4</v>
      </c>
    </row>
    <row r="37" spans="1:8" x14ac:dyDescent="0.2">
      <c r="A37" s="9">
        <v>17</v>
      </c>
      <c r="B37" s="9" t="s">
        <v>39</v>
      </c>
      <c r="C37" s="9">
        <v>60</v>
      </c>
      <c r="D37" s="9">
        <v>85</v>
      </c>
      <c r="E37" s="9">
        <v>240.6</v>
      </c>
      <c r="F37" s="9">
        <v>223.17540663833663</v>
      </c>
      <c r="G37" s="9">
        <v>2020</v>
      </c>
      <c r="H37" s="10">
        <v>8.7651212003777071E-4</v>
      </c>
    </row>
    <row r="38" spans="1:8" x14ac:dyDescent="0.2">
      <c r="A38" s="9">
        <v>17</v>
      </c>
      <c r="B38" s="9" t="s">
        <v>39</v>
      </c>
      <c r="C38" s="9">
        <v>61</v>
      </c>
      <c r="D38" s="9">
        <v>50</v>
      </c>
      <c r="E38" s="9">
        <v>240.6</v>
      </c>
      <c r="F38" s="9">
        <v>244.55841810917073</v>
      </c>
      <c r="G38" s="9">
        <v>2020</v>
      </c>
      <c r="H38" s="10">
        <v>6.5932380261564351E-4</v>
      </c>
    </row>
    <row r="39" spans="1:8" x14ac:dyDescent="0.2">
      <c r="A39" s="9">
        <v>17</v>
      </c>
      <c r="B39" s="9" t="s">
        <v>39</v>
      </c>
      <c r="C39" s="9">
        <v>61</v>
      </c>
      <c r="D39" s="9">
        <v>51</v>
      </c>
      <c r="E39" s="9">
        <v>240.6</v>
      </c>
      <c r="F39" s="9">
        <v>243.29356963406096</v>
      </c>
      <c r="G39" s="9">
        <v>2020</v>
      </c>
      <c r="H39" s="10">
        <v>6.7112201550743346E-4</v>
      </c>
    </row>
    <row r="40" spans="1:8" x14ac:dyDescent="0.2">
      <c r="A40" s="9">
        <v>17</v>
      </c>
      <c r="B40" s="9" t="s">
        <v>39</v>
      </c>
      <c r="C40" s="9">
        <v>61</v>
      </c>
      <c r="D40" s="9">
        <v>52</v>
      </c>
      <c r="E40" s="9">
        <v>240.6</v>
      </c>
      <c r="F40" s="9">
        <v>242.01483210759278</v>
      </c>
      <c r="G40" s="9">
        <v>2020</v>
      </c>
      <c r="H40" s="10">
        <v>6.8282901394165786E-4</v>
      </c>
    </row>
    <row r="41" spans="1:8" x14ac:dyDescent="0.2">
      <c r="A41" s="9">
        <v>17</v>
      </c>
      <c r="B41" s="9" t="s">
        <v>39</v>
      </c>
      <c r="C41" s="9">
        <v>61</v>
      </c>
      <c r="D41" s="9">
        <v>53</v>
      </c>
      <c r="E41" s="9">
        <v>240.6</v>
      </c>
      <c r="F41" s="9">
        <v>240.72791151716285</v>
      </c>
      <c r="G41" s="9">
        <v>2020</v>
      </c>
      <c r="H41" s="10">
        <v>6.9447846795596358E-4</v>
      </c>
    </row>
    <row r="42" spans="1:8" x14ac:dyDescent="0.2">
      <c r="A42" s="9">
        <v>17</v>
      </c>
      <c r="B42" s="9" t="s">
        <v>39</v>
      </c>
      <c r="C42" s="9">
        <v>61</v>
      </c>
      <c r="D42" s="9">
        <v>54</v>
      </c>
      <c r="E42" s="9">
        <v>240.6</v>
      </c>
      <c r="F42" s="9">
        <v>239.43912766902505</v>
      </c>
      <c r="G42" s="9">
        <v>2020</v>
      </c>
      <c r="H42" s="10">
        <v>7.0611270646981576E-4</v>
      </c>
    </row>
    <row r="43" spans="1:8" x14ac:dyDescent="0.2">
      <c r="A43" s="9">
        <v>17</v>
      </c>
      <c r="B43" s="9" t="s">
        <v>39</v>
      </c>
      <c r="C43" s="9">
        <v>61</v>
      </c>
      <c r="D43" s="9">
        <v>55</v>
      </c>
      <c r="E43" s="9">
        <v>240.6</v>
      </c>
      <c r="F43" s="9">
        <v>238.15400412298041</v>
      </c>
      <c r="G43" s="9">
        <v>2020</v>
      </c>
      <c r="H43" s="10">
        <v>7.1771851144292762E-4</v>
      </c>
    </row>
    <row r="44" spans="1:8" x14ac:dyDescent="0.2">
      <c r="A44" s="9">
        <v>17</v>
      </c>
      <c r="B44" s="9" t="s">
        <v>39</v>
      </c>
      <c r="C44" s="9">
        <v>61</v>
      </c>
      <c r="D44" s="9">
        <v>56</v>
      </c>
      <c r="E44" s="9">
        <v>240.6</v>
      </c>
      <c r="F44" s="9">
        <v>236.87790838478267</v>
      </c>
      <c r="G44" s="9">
        <v>2020</v>
      </c>
      <c r="H44" s="10">
        <v>7.2930821797607146E-4</v>
      </c>
    </row>
    <row r="45" spans="1:8" x14ac:dyDescent="0.2">
      <c r="A45" s="9">
        <v>17</v>
      </c>
      <c r="B45" s="9" t="s">
        <v>39</v>
      </c>
      <c r="C45" s="9">
        <v>61</v>
      </c>
      <c r="D45" s="9">
        <v>57</v>
      </c>
      <c r="E45" s="9">
        <v>240.6</v>
      </c>
      <c r="F45" s="9">
        <v>235.61652487674161</v>
      </c>
      <c r="G45" s="9">
        <v>2020</v>
      </c>
      <c r="H45" s="10">
        <v>7.4090390240486503E-4</v>
      </c>
    </row>
    <row r="46" spans="1:8" x14ac:dyDescent="0.2">
      <c r="A46" s="9">
        <v>17</v>
      </c>
      <c r="B46" s="9" t="s">
        <v>39</v>
      </c>
      <c r="C46" s="9">
        <v>61</v>
      </c>
      <c r="D46" s="9">
        <v>58</v>
      </c>
      <c r="E46" s="9">
        <v>240.6</v>
      </c>
      <c r="F46" s="9">
        <v>234.37588143998951</v>
      </c>
      <c r="G46" s="9">
        <v>2020</v>
      </c>
      <c r="H46" s="10">
        <v>7.5242223056715509E-4</v>
      </c>
    </row>
    <row r="47" spans="1:8" x14ac:dyDescent="0.2">
      <c r="A47" s="9">
        <v>17</v>
      </c>
      <c r="B47" s="9" t="s">
        <v>39</v>
      </c>
      <c r="C47" s="9">
        <v>61</v>
      </c>
      <c r="D47" s="9">
        <v>59</v>
      </c>
      <c r="E47" s="9">
        <v>240.6</v>
      </c>
      <c r="F47" s="9">
        <v>233.1615004732862</v>
      </c>
      <c r="G47" s="9">
        <v>2020</v>
      </c>
      <c r="H47" s="10">
        <v>7.638779474803786E-4</v>
      </c>
    </row>
    <row r="48" spans="1:8" x14ac:dyDescent="0.2">
      <c r="A48" s="9">
        <v>17</v>
      </c>
      <c r="B48" s="9" t="s">
        <v>39</v>
      </c>
      <c r="C48" s="9">
        <v>61</v>
      </c>
      <c r="D48" s="9">
        <v>60</v>
      </c>
      <c r="E48" s="9">
        <v>240.6</v>
      </c>
      <c r="F48" s="9">
        <v>231.97929075785279</v>
      </c>
      <c r="G48" s="9">
        <v>2020</v>
      </c>
      <c r="H48" s="10">
        <v>7.7527335038265175E-4</v>
      </c>
    </row>
    <row r="49" spans="1:8" x14ac:dyDescent="0.2">
      <c r="A49" s="9">
        <v>17</v>
      </c>
      <c r="B49" s="9" t="s">
        <v>39</v>
      </c>
      <c r="C49" s="9">
        <v>61</v>
      </c>
      <c r="D49" s="9">
        <v>61</v>
      </c>
      <c r="E49" s="9">
        <v>240.6</v>
      </c>
      <c r="F49" s="9">
        <v>230.83481291243703</v>
      </c>
      <c r="G49" s="9">
        <v>2020</v>
      </c>
      <c r="H49" s="10">
        <v>7.8649468621794227E-4</v>
      </c>
    </row>
    <row r="50" spans="1:8" x14ac:dyDescent="0.2">
      <c r="A50" s="9">
        <v>17</v>
      </c>
      <c r="B50" s="9" t="s">
        <v>39</v>
      </c>
      <c r="C50" s="9">
        <v>61</v>
      </c>
      <c r="D50" s="9">
        <v>62</v>
      </c>
      <c r="E50" s="9">
        <v>240.6</v>
      </c>
      <c r="F50" s="9">
        <v>229.73338289361385</v>
      </c>
      <c r="G50" s="9">
        <v>2020</v>
      </c>
      <c r="H50" s="10">
        <v>7.9753612648142977E-4</v>
      </c>
    </row>
    <row r="51" spans="1:8" x14ac:dyDescent="0.2">
      <c r="A51" s="9">
        <v>17</v>
      </c>
      <c r="B51" s="9" t="s">
        <v>39</v>
      </c>
      <c r="C51" s="9">
        <v>61</v>
      </c>
      <c r="D51" s="9">
        <v>63</v>
      </c>
      <c r="E51" s="9">
        <v>240.6</v>
      </c>
      <c r="F51" s="9">
        <v>228.68020439511034</v>
      </c>
      <c r="G51" s="9">
        <v>2020</v>
      </c>
      <c r="H51" s="10">
        <v>8.0832181632057697E-4</v>
      </c>
    </row>
    <row r="52" spans="1:8" x14ac:dyDescent="0.2">
      <c r="A52" s="9">
        <v>17</v>
      </c>
      <c r="B52" s="9" t="s">
        <v>39</v>
      </c>
      <c r="C52" s="9">
        <v>61</v>
      </c>
      <c r="D52" s="9">
        <v>64</v>
      </c>
      <c r="E52" s="9">
        <v>240.6</v>
      </c>
      <c r="F52" s="9">
        <v>227.67989459443683</v>
      </c>
      <c r="G52" s="9">
        <v>2020</v>
      </c>
      <c r="H52" s="10">
        <v>8.1877535445358486E-4</v>
      </c>
    </row>
    <row r="53" spans="1:8" x14ac:dyDescent="0.2">
      <c r="A53" s="9">
        <v>17</v>
      </c>
      <c r="B53" s="9" t="s">
        <v>39</v>
      </c>
      <c r="C53" s="9">
        <v>61</v>
      </c>
      <c r="D53" s="9">
        <v>65</v>
      </c>
      <c r="E53" s="9">
        <v>240.6</v>
      </c>
      <c r="F53" s="9">
        <v>226.73624599294169</v>
      </c>
      <c r="G53" s="9">
        <v>2020</v>
      </c>
      <c r="H53" s="10">
        <v>8.2884405129156965E-4</v>
      </c>
    </row>
    <row r="54" spans="1:8" x14ac:dyDescent="0.2">
      <c r="A54" s="9">
        <v>17</v>
      </c>
      <c r="B54" s="9" t="s">
        <v>39</v>
      </c>
      <c r="C54" s="9">
        <v>61</v>
      </c>
      <c r="D54" s="9">
        <v>66</v>
      </c>
      <c r="E54" s="9">
        <v>240.6</v>
      </c>
      <c r="F54" s="9">
        <v>225.85339119108767</v>
      </c>
      <c r="G54" s="9">
        <v>2020</v>
      </c>
      <c r="H54" s="10">
        <v>8.3837537874941923E-4</v>
      </c>
    </row>
    <row r="55" spans="1:8" x14ac:dyDescent="0.2">
      <c r="A55" s="9">
        <v>17</v>
      </c>
      <c r="B55" s="9" t="s">
        <v>39</v>
      </c>
      <c r="C55" s="9">
        <v>61</v>
      </c>
      <c r="D55" s="9">
        <v>67</v>
      </c>
      <c r="E55" s="9">
        <v>240.6</v>
      </c>
      <c r="F55" s="9">
        <v>225.03370641803517</v>
      </c>
      <c r="G55" s="9">
        <v>2020</v>
      </c>
      <c r="H55" s="10">
        <v>8.473130724683521E-4</v>
      </c>
    </row>
    <row r="56" spans="1:8" x14ac:dyDescent="0.2">
      <c r="A56" s="9">
        <v>17</v>
      </c>
      <c r="B56" s="9" t="s">
        <v>39</v>
      </c>
      <c r="C56" s="9">
        <v>61</v>
      </c>
      <c r="D56" s="9">
        <v>68</v>
      </c>
      <c r="E56" s="9">
        <v>240.6</v>
      </c>
      <c r="F56" s="9">
        <v>224.27986260868713</v>
      </c>
      <c r="G56" s="9">
        <v>2020</v>
      </c>
      <c r="H56" s="10">
        <v>8.5553840016705138E-4</v>
      </c>
    </row>
    <row r="57" spans="1:8" x14ac:dyDescent="0.2">
      <c r="A57" s="9">
        <v>17</v>
      </c>
      <c r="B57" s="9" t="s">
        <v>39</v>
      </c>
      <c r="C57" s="9">
        <v>61</v>
      </c>
      <c r="D57" s="9">
        <v>69</v>
      </c>
      <c r="E57" s="9">
        <v>240.6</v>
      </c>
      <c r="F57" s="9">
        <v>223.59359511143609</v>
      </c>
      <c r="G57" s="9">
        <v>2020</v>
      </c>
      <c r="H57" s="10">
        <v>8.628973625751542E-4</v>
      </c>
    </row>
    <row r="58" spans="1:8" x14ac:dyDescent="0.2">
      <c r="A58" s="9">
        <v>17</v>
      </c>
      <c r="B58" s="9" t="s">
        <v>39</v>
      </c>
      <c r="C58" s="9">
        <v>61</v>
      </c>
      <c r="D58" s="9">
        <v>70</v>
      </c>
      <c r="E58" s="9">
        <v>240.6</v>
      </c>
      <c r="F58" s="9">
        <v>222.97549683421201</v>
      </c>
      <c r="G58" s="9">
        <v>2020</v>
      </c>
      <c r="H58" s="10">
        <v>8.6937117292590544E-4</v>
      </c>
    </row>
    <row r="59" spans="1:8" x14ac:dyDescent="0.2">
      <c r="A59" s="9">
        <v>17</v>
      </c>
      <c r="B59" s="9" t="s">
        <v>39</v>
      </c>
      <c r="C59" s="9">
        <v>61</v>
      </c>
      <c r="D59" s="9">
        <v>71</v>
      </c>
      <c r="E59" s="9">
        <v>240.6</v>
      </c>
      <c r="F59" s="9">
        <v>222.42530866776465</v>
      </c>
      <c r="G59" s="9">
        <v>2020</v>
      </c>
      <c r="H59" s="10">
        <v>8.7485968765350485E-4</v>
      </c>
    </row>
    <row r="60" spans="1:8" x14ac:dyDescent="0.2">
      <c r="A60" s="9">
        <v>17</v>
      </c>
      <c r="B60" s="9" t="s">
        <v>39</v>
      </c>
      <c r="C60" s="9">
        <v>61</v>
      </c>
      <c r="D60" s="9">
        <v>72</v>
      </c>
      <c r="E60" s="9">
        <v>240.6</v>
      </c>
      <c r="F60" s="9">
        <v>221.94130946634354</v>
      </c>
      <c r="G60" s="9">
        <v>2020</v>
      </c>
      <c r="H60" s="10">
        <v>8.7938501757362148E-4</v>
      </c>
    </row>
    <row r="61" spans="1:8" x14ac:dyDescent="0.2">
      <c r="A61" s="9">
        <v>17</v>
      </c>
      <c r="B61" s="9" t="s">
        <v>39</v>
      </c>
      <c r="C61" s="9">
        <v>61</v>
      </c>
      <c r="D61" s="9">
        <v>73</v>
      </c>
      <c r="E61" s="9">
        <v>240.6</v>
      </c>
      <c r="F61" s="9">
        <v>221.52090538719244</v>
      </c>
      <c r="G61" s="9">
        <v>2020</v>
      </c>
      <c r="H61" s="10">
        <v>8.8301177557936761E-4</v>
      </c>
    </row>
    <row r="62" spans="1:8" x14ac:dyDescent="0.2">
      <c r="A62" s="9">
        <v>17</v>
      </c>
      <c r="B62" s="9" t="s">
        <v>39</v>
      </c>
      <c r="C62" s="9">
        <v>61</v>
      </c>
      <c r="D62" s="9">
        <v>74</v>
      </c>
      <c r="E62" s="9">
        <v>240.6</v>
      </c>
      <c r="F62" s="9">
        <v>221.16079685911689</v>
      </c>
      <c r="G62" s="9">
        <v>2020</v>
      </c>
      <c r="H62" s="10">
        <v>8.8577208354084975E-4</v>
      </c>
    </row>
    <row r="63" spans="1:8" x14ac:dyDescent="0.2">
      <c r="A63" s="9">
        <v>17</v>
      </c>
      <c r="B63" s="9" t="s">
        <v>39</v>
      </c>
      <c r="C63" s="9">
        <v>61</v>
      </c>
      <c r="D63" s="9">
        <v>75</v>
      </c>
      <c r="E63" s="9">
        <v>240.6</v>
      </c>
      <c r="F63" s="9">
        <v>220.8566739232507</v>
      </c>
      <c r="G63" s="9">
        <v>2020</v>
      </c>
      <c r="H63" s="10">
        <v>8.878049236159956E-4</v>
      </c>
    </row>
    <row r="64" spans="1:8" x14ac:dyDescent="0.2">
      <c r="A64" s="9">
        <v>17</v>
      </c>
      <c r="B64" s="9" t="s">
        <v>39</v>
      </c>
      <c r="C64" s="9">
        <v>61</v>
      </c>
      <c r="D64" s="9">
        <v>76</v>
      </c>
      <c r="E64" s="9">
        <v>240.6</v>
      </c>
      <c r="F64" s="9">
        <v>220.60412681415025</v>
      </c>
      <c r="G64" s="9">
        <v>2020</v>
      </c>
      <c r="H64" s="10">
        <v>8.8918712426188057E-4</v>
      </c>
    </row>
    <row r="65" spans="1:8" x14ac:dyDescent="0.2">
      <c r="A65" s="9">
        <v>17</v>
      </c>
      <c r="B65" s="9" t="s">
        <v>39</v>
      </c>
      <c r="C65" s="9">
        <v>61</v>
      </c>
      <c r="D65" s="9">
        <v>77</v>
      </c>
      <c r="E65" s="9">
        <v>240.6</v>
      </c>
      <c r="F65" s="9">
        <v>220.3982529830005</v>
      </c>
      <c r="G65" s="9">
        <v>2020</v>
      </c>
      <c r="H65" s="10">
        <v>8.9005137740905897E-4</v>
      </c>
    </row>
    <row r="66" spans="1:8" x14ac:dyDescent="0.2">
      <c r="A66" s="9">
        <v>17</v>
      </c>
      <c r="B66" s="9" t="s">
        <v>39</v>
      </c>
      <c r="C66" s="9">
        <v>61</v>
      </c>
      <c r="D66" s="9">
        <v>78</v>
      </c>
      <c r="E66" s="9">
        <v>240.6</v>
      </c>
      <c r="F66" s="9">
        <v>220.23412558775877</v>
      </c>
      <c r="G66" s="9">
        <v>2020</v>
      </c>
      <c r="H66" s="10">
        <v>8.9048356816065206E-4</v>
      </c>
    </row>
    <row r="67" spans="1:8" x14ac:dyDescent="0.2">
      <c r="A67" s="9">
        <v>17</v>
      </c>
      <c r="B67" s="9" t="s">
        <v>39</v>
      </c>
      <c r="C67" s="9">
        <v>61</v>
      </c>
      <c r="D67" s="9">
        <v>79</v>
      </c>
      <c r="E67" s="9">
        <v>240.6</v>
      </c>
      <c r="F67" s="9">
        <v>220.10647545078103</v>
      </c>
      <c r="G67" s="9">
        <v>2020</v>
      </c>
      <c r="H67" s="10">
        <v>8.9061001265857396E-4</v>
      </c>
    </row>
    <row r="68" spans="1:8" x14ac:dyDescent="0.2">
      <c r="A68" s="9">
        <v>17</v>
      </c>
      <c r="B68" s="9" t="s">
        <v>39</v>
      </c>
      <c r="C68" s="9">
        <v>61</v>
      </c>
      <c r="D68" s="9">
        <v>80</v>
      </c>
      <c r="E68" s="9">
        <v>240.6</v>
      </c>
      <c r="F68" s="9">
        <v>220.00986121676809</v>
      </c>
      <c r="G68" s="9">
        <v>2020</v>
      </c>
      <c r="H68" s="10">
        <v>8.9053982123125973E-4</v>
      </c>
    </row>
    <row r="69" spans="1:8" x14ac:dyDescent="0.2">
      <c r="A69" s="9">
        <v>17</v>
      </c>
      <c r="B69" s="9" t="s">
        <v>39</v>
      </c>
      <c r="C69" s="9">
        <v>61</v>
      </c>
      <c r="D69" s="9">
        <v>81</v>
      </c>
      <c r="E69" s="9">
        <v>240.6</v>
      </c>
      <c r="F69" s="9">
        <v>219.93817092644352</v>
      </c>
      <c r="G69" s="9">
        <v>2020</v>
      </c>
      <c r="H69" s="10">
        <v>8.9037957707314844E-4</v>
      </c>
    </row>
    <row r="70" spans="1:8" x14ac:dyDescent="0.2">
      <c r="A70" s="9">
        <v>17</v>
      </c>
      <c r="B70" s="9" t="s">
        <v>39</v>
      </c>
      <c r="C70" s="9">
        <v>61</v>
      </c>
      <c r="D70" s="9">
        <v>82</v>
      </c>
      <c r="E70" s="9">
        <v>240.6</v>
      </c>
      <c r="F70" s="9">
        <v>219.88545560033941</v>
      </c>
      <c r="G70" s="9">
        <v>2020</v>
      </c>
      <c r="H70" s="10">
        <v>8.9022095007570295E-4</v>
      </c>
    </row>
    <row r="71" spans="1:8" x14ac:dyDescent="0.2">
      <c r="A71" s="9">
        <v>17</v>
      </c>
      <c r="B71" s="9" t="s">
        <v>39</v>
      </c>
      <c r="C71" s="9">
        <v>61</v>
      </c>
      <c r="D71" s="9">
        <v>83</v>
      </c>
      <c r="E71" s="9">
        <v>240.6</v>
      </c>
      <c r="F71" s="9">
        <v>219.84729522432448</v>
      </c>
      <c r="G71" s="9">
        <v>2020</v>
      </c>
      <c r="H71" s="10">
        <v>8.9009298248819561E-4</v>
      </c>
    </row>
    <row r="72" spans="1:8" x14ac:dyDescent="0.2">
      <c r="A72" s="9">
        <v>17</v>
      </c>
      <c r="B72" s="9" t="s">
        <v>39</v>
      </c>
      <c r="C72" s="9">
        <v>61</v>
      </c>
      <c r="D72" s="9">
        <v>84</v>
      </c>
      <c r="E72" s="9">
        <v>240.6</v>
      </c>
      <c r="F72" s="9">
        <v>219.82028879727008</v>
      </c>
      <c r="G72" s="9">
        <v>2020</v>
      </c>
      <c r="H72" s="10">
        <v>8.9001056149537558E-4</v>
      </c>
    </row>
    <row r="73" spans="1:8" x14ac:dyDescent="0.2">
      <c r="A73" s="9">
        <v>17</v>
      </c>
      <c r="B73" s="9" t="s">
        <v>39</v>
      </c>
      <c r="C73" s="9">
        <v>61</v>
      </c>
      <c r="D73" s="9">
        <v>85</v>
      </c>
      <c r="E73" s="9">
        <v>240.6</v>
      </c>
      <c r="F73" s="9">
        <v>219.80164316731202</v>
      </c>
      <c r="G73" s="9">
        <v>2020</v>
      </c>
      <c r="H73" s="10">
        <v>8.8996771385620708E-4</v>
      </c>
    </row>
    <row r="74" spans="1:8" x14ac:dyDescent="0.2">
      <c r="A74" s="9">
        <v>17</v>
      </c>
      <c r="B74" s="9" t="s">
        <v>39</v>
      </c>
      <c r="C74" s="9">
        <v>62</v>
      </c>
      <c r="D74" s="9">
        <v>50</v>
      </c>
      <c r="E74" s="9">
        <v>240.6</v>
      </c>
      <c r="F74" s="9">
        <v>242.87534720573768</v>
      </c>
      <c r="G74" s="9">
        <v>2020</v>
      </c>
      <c r="H74" s="10">
        <v>6.7023394441183704E-4</v>
      </c>
    </row>
    <row r="75" spans="1:8" x14ac:dyDescent="0.2">
      <c r="A75" s="9">
        <v>17</v>
      </c>
      <c r="B75" s="9" t="s">
        <v>39</v>
      </c>
      <c r="C75" s="9">
        <v>62</v>
      </c>
      <c r="D75" s="9">
        <v>51</v>
      </c>
      <c r="E75" s="9">
        <v>240.6</v>
      </c>
      <c r="F75" s="9">
        <v>241.57783898625141</v>
      </c>
      <c r="G75" s="9">
        <v>2020</v>
      </c>
      <c r="H75" s="10">
        <v>6.8272230541660734E-4</v>
      </c>
    </row>
    <row r="76" spans="1:8" x14ac:dyDescent="0.2">
      <c r="A76" s="9">
        <v>17</v>
      </c>
      <c r="B76" s="9" t="s">
        <v>39</v>
      </c>
      <c r="C76" s="9">
        <v>62</v>
      </c>
      <c r="D76" s="9">
        <v>52</v>
      </c>
      <c r="E76" s="9">
        <v>240.6</v>
      </c>
      <c r="F76" s="9">
        <v>240.26202633740226</v>
      </c>
      <c r="G76" s="9">
        <v>2020</v>
      </c>
      <c r="H76" s="10">
        <v>6.9509257822753347E-4</v>
      </c>
    </row>
    <row r="77" spans="1:8" x14ac:dyDescent="0.2">
      <c r="A77" s="9">
        <v>17</v>
      </c>
      <c r="B77" s="9" t="s">
        <v>39</v>
      </c>
      <c r="C77" s="9">
        <v>62</v>
      </c>
      <c r="D77" s="9">
        <v>53</v>
      </c>
      <c r="E77" s="9">
        <v>240.6</v>
      </c>
      <c r="F77" s="9">
        <v>238.93236104884767</v>
      </c>
      <c r="G77" s="9">
        <v>2020</v>
      </c>
      <c r="H77" s="10">
        <v>7.0733282103858887E-4</v>
      </c>
    </row>
    <row r="78" spans="1:8" x14ac:dyDescent="0.2">
      <c r="A78" s="9">
        <v>17</v>
      </c>
      <c r="B78" s="9" t="s">
        <v>39</v>
      </c>
      <c r="C78" s="9">
        <v>62</v>
      </c>
      <c r="D78" s="9">
        <v>54</v>
      </c>
      <c r="E78" s="9">
        <v>240.6</v>
      </c>
      <c r="F78" s="9">
        <v>237.59482634515814</v>
      </c>
      <c r="G78" s="9">
        <v>2020</v>
      </c>
      <c r="H78" s="10">
        <v>7.1945926482676478E-4</v>
      </c>
    </row>
    <row r="79" spans="1:8" x14ac:dyDescent="0.2">
      <c r="A79" s="9">
        <v>17</v>
      </c>
      <c r="B79" s="9" t="s">
        <v>39</v>
      </c>
      <c r="C79" s="9">
        <v>62</v>
      </c>
      <c r="D79" s="9">
        <v>55</v>
      </c>
      <c r="E79" s="9">
        <v>240.6</v>
      </c>
      <c r="F79" s="9">
        <v>236.25608366617701</v>
      </c>
      <c r="G79" s="9">
        <v>2020</v>
      </c>
      <c r="H79" s="10">
        <v>7.3150156606820985E-4</v>
      </c>
    </row>
    <row r="80" spans="1:8" x14ac:dyDescent="0.2">
      <c r="A80" s="9">
        <v>17</v>
      </c>
      <c r="B80" s="9" t="s">
        <v>39</v>
      </c>
      <c r="C80" s="9">
        <v>62</v>
      </c>
      <c r="D80" s="9">
        <v>56</v>
      </c>
      <c r="E80" s="9">
        <v>240.6</v>
      </c>
      <c r="F80" s="9">
        <v>234.9217576182204</v>
      </c>
      <c r="G80" s="9">
        <v>2020</v>
      </c>
      <c r="H80" s="10">
        <v>7.4347497404306912E-4</v>
      </c>
    </row>
    <row r="81" spans="1:8" x14ac:dyDescent="0.2">
      <c r="A81" s="9">
        <v>17</v>
      </c>
      <c r="B81" s="9" t="s">
        <v>39</v>
      </c>
      <c r="C81" s="9">
        <v>62</v>
      </c>
      <c r="D81" s="9">
        <v>57</v>
      </c>
      <c r="E81" s="9">
        <v>240.6</v>
      </c>
      <c r="F81" s="9">
        <v>233.59768544451015</v>
      </c>
      <c r="G81" s="9">
        <v>2020</v>
      </c>
      <c r="H81" s="10">
        <v>7.5540284134511702E-4</v>
      </c>
    </row>
    <row r="82" spans="1:8" x14ac:dyDescent="0.2">
      <c r="A82" s="9">
        <v>17</v>
      </c>
      <c r="B82" s="9" t="s">
        <v>39</v>
      </c>
      <c r="C82" s="9">
        <v>62</v>
      </c>
      <c r="D82" s="9">
        <v>58</v>
      </c>
      <c r="E82" s="9">
        <v>240.6</v>
      </c>
      <c r="F82" s="9">
        <v>232.29012471213412</v>
      </c>
      <c r="G82" s="9">
        <v>2020</v>
      </c>
      <c r="H82" s="10">
        <v>7.6719287241037277E-4</v>
      </c>
    </row>
    <row r="83" spans="1:8" x14ac:dyDescent="0.2">
      <c r="A83" s="9">
        <v>17</v>
      </c>
      <c r="B83" s="9" t="s">
        <v>39</v>
      </c>
      <c r="C83" s="9">
        <v>62</v>
      </c>
      <c r="D83" s="9">
        <v>59</v>
      </c>
      <c r="E83" s="9">
        <v>240.6</v>
      </c>
      <c r="F83" s="9">
        <v>231.00492313857944</v>
      </c>
      <c r="G83" s="9">
        <v>2020</v>
      </c>
      <c r="H83" s="10">
        <v>7.7885603003876095E-4</v>
      </c>
    </row>
    <row r="84" spans="1:8" x14ac:dyDescent="0.2">
      <c r="A84" s="9">
        <v>17</v>
      </c>
      <c r="B84" s="9" t="s">
        <v>39</v>
      </c>
      <c r="C84" s="9">
        <v>62</v>
      </c>
      <c r="D84" s="9">
        <v>60</v>
      </c>
      <c r="E84" s="9">
        <v>240.6</v>
      </c>
      <c r="F84" s="9">
        <v>229.74842874582251</v>
      </c>
      <c r="G84" s="9">
        <v>2020</v>
      </c>
      <c r="H84" s="10">
        <v>7.9039612160746136E-4</v>
      </c>
    </row>
    <row r="85" spans="1:8" x14ac:dyDescent="0.2">
      <c r="A85" s="9">
        <v>17</v>
      </c>
      <c r="B85" s="9" t="s">
        <v>39</v>
      </c>
      <c r="C85" s="9">
        <v>62</v>
      </c>
      <c r="D85" s="9">
        <v>61</v>
      </c>
      <c r="E85" s="9">
        <v>240.6</v>
      </c>
      <c r="F85" s="9">
        <v>228.52675908035849</v>
      </c>
      <c r="G85" s="9">
        <v>2020</v>
      </c>
      <c r="H85" s="10">
        <v>8.0169039419711221E-4</v>
      </c>
    </row>
    <row r="86" spans="1:8" x14ac:dyDescent="0.2">
      <c r="A86" s="9">
        <v>17</v>
      </c>
      <c r="B86" s="9" t="s">
        <v>39</v>
      </c>
      <c r="C86" s="9">
        <v>62</v>
      </c>
      <c r="D86" s="9">
        <v>62</v>
      </c>
      <c r="E86" s="9">
        <v>240.6</v>
      </c>
      <c r="F86" s="9">
        <v>227.34588066146895</v>
      </c>
      <c r="G86" s="9">
        <v>2020</v>
      </c>
      <c r="H86" s="10">
        <v>8.1273773052201658E-4</v>
      </c>
    </row>
    <row r="87" spans="1:8" x14ac:dyDescent="0.2">
      <c r="A87" s="9">
        <v>17</v>
      </c>
      <c r="B87" s="9" t="s">
        <v>39</v>
      </c>
      <c r="C87" s="9">
        <v>62</v>
      </c>
      <c r="D87" s="9">
        <v>63</v>
      </c>
      <c r="E87" s="9">
        <v>240.6</v>
      </c>
      <c r="F87" s="9">
        <v>226.21177853209437</v>
      </c>
      <c r="G87" s="9">
        <v>2020</v>
      </c>
      <c r="H87" s="10">
        <v>8.2346357957600153E-4</v>
      </c>
    </row>
    <row r="88" spans="1:8" x14ac:dyDescent="0.2">
      <c r="A88" s="9">
        <v>17</v>
      </c>
      <c r="B88" s="9" t="s">
        <v>39</v>
      </c>
      <c r="C88" s="9">
        <v>62</v>
      </c>
      <c r="D88" s="9">
        <v>64</v>
      </c>
      <c r="E88" s="9">
        <v>240.6</v>
      </c>
      <c r="F88" s="9">
        <v>225.12991984166482</v>
      </c>
      <c r="G88" s="9">
        <v>2020</v>
      </c>
      <c r="H88" s="10">
        <v>8.3379258286672415E-4</v>
      </c>
    </row>
    <row r="89" spans="1:8" x14ac:dyDescent="0.2">
      <c r="A89" s="9">
        <v>17</v>
      </c>
      <c r="B89" s="9" t="s">
        <v>39</v>
      </c>
      <c r="C89" s="9">
        <v>62</v>
      </c>
      <c r="D89" s="9">
        <v>65</v>
      </c>
      <c r="E89" s="9">
        <v>240.6</v>
      </c>
      <c r="F89" s="9">
        <v>224.1049600287075</v>
      </c>
      <c r="G89" s="9">
        <v>2020</v>
      </c>
      <c r="H89" s="10">
        <v>8.4368116904423866E-4</v>
      </c>
    </row>
    <row r="90" spans="1:8" x14ac:dyDescent="0.2">
      <c r="A90" s="9">
        <v>17</v>
      </c>
      <c r="B90" s="9" t="s">
        <v>39</v>
      </c>
      <c r="C90" s="9">
        <v>62</v>
      </c>
      <c r="D90" s="9">
        <v>66</v>
      </c>
      <c r="E90" s="9">
        <v>240.6</v>
      </c>
      <c r="F90" s="9">
        <v>223.1420392830567</v>
      </c>
      <c r="G90" s="9">
        <v>2020</v>
      </c>
      <c r="H90" s="10">
        <v>8.5297279053736324E-4</v>
      </c>
    </row>
    <row r="91" spans="1:8" x14ac:dyDescent="0.2">
      <c r="A91" s="9">
        <v>17</v>
      </c>
      <c r="B91" s="9" t="s">
        <v>39</v>
      </c>
      <c r="C91" s="9">
        <v>62</v>
      </c>
      <c r="D91" s="9">
        <v>67</v>
      </c>
      <c r="E91" s="9">
        <v>240.6</v>
      </c>
      <c r="F91" s="9">
        <v>222.24443319137652</v>
      </c>
      <c r="G91" s="9">
        <v>2020</v>
      </c>
      <c r="H91" s="10">
        <v>8.6161950854369879E-4</v>
      </c>
    </row>
    <row r="92" spans="1:8" x14ac:dyDescent="0.2">
      <c r="A92" s="9">
        <v>17</v>
      </c>
      <c r="B92" s="9" t="s">
        <v>39</v>
      </c>
      <c r="C92" s="9">
        <v>62</v>
      </c>
      <c r="D92" s="9">
        <v>68</v>
      </c>
      <c r="E92" s="9">
        <v>240.6</v>
      </c>
      <c r="F92" s="9">
        <v>221.4157783777095</v>
      </c>
      <c r="G92" s="9">
        <v>2020</v>
      </c>
      <c r="H92" s="10">
        <v>8.6950560137136874E-4</v>
      </c>
    </row>
    <row r="93" spans="1:8" x14ac:dyDescent="0.2">
      <c r="A93" s="9">
        <v>17</v>
      </c>
      <c r="B93" s="9" t="s">
        <v>39</v>
      </c>
      <c r="C93" s="9">
        <v>62</v>
      </c>
      <c r="D93" s="9">
        <v>69</v>
      </c>
      <c r="E93" s="9">
        <v>240.6</v>
      </c>
      <c r="F93" s="9">
        <v>220.6587059895233</v>
      </c>
      <c r="G93" s="9">
        <v>2020</v>
      </c>
      <c r="H93" s="10">
        <v>8.7647276210889302E-4</v>
      </c>
    </row>
    <row r="94" spans="1:8" x14ac:dyDescent="0.2">
      <c r="A94" s="9">
        <v>17</v>
      </c>
      <c r="B94" s="9" t="s">
        <v>39</v>
      </c>
      <c r="C94" s="9">
        <v>62</v>
      </c>
      <c r="D94" s="9">
        <v>70</v>
      </c>
      <c r="E94" s="9">
        <v>240.6</v>
      </c>
      <c r="F94" s="9">
        <v>219.97455939372304</v>
      </c>
      <c r="G94" s="9">
        <v>2020</v>
      </c>
      <c r="H94" s="10">
        <v>8.8251438158415787E-4</v>
      </c>
    </row>
    <row r="95" spans="1:8" x14ac:dyDescent="0.2">
      <c r="A95" s="9">
        <v>17</v>
      </c>
      <c r="B95" s="9" t="s">
        <v>39</v>
      </c>
      <c r="C95" s="9">
        <v>62</v>
      </c>
      <c r="D95" s="9">
        <v>71</v>
      </c>
      <c r="E95" s="9">
        <v>240.6</v>
      </c>
      <c r="F95" s="9">
        <v>219.36368203516938</v>
      </c>
      <c r="G95" s="9">
        <v>2020</v>
      </c>
      <c r="H95" s="10">
        <v>8.875306994473892E-4</v>
      </c>
    </row>
    <row r="96" spans="1:8" x14ac:dyDescent="0.2">
      <c r="A96" s="9">
        <v>17</v>
      </c>
      <c r="B96" s="9" t="s">
        <v>39</v>
      </c>
      <c r="C96" s="9">
        <v>62</v>
      </c>
      <c r="D96" s="9">
        <v>72</v>
      </c>
      <c r="E96" s="9">
        <v>240.6</v>
      </c>
      <c r="F96" s="9">
        <v>218.82474031839982</v>
      </c>
      <c r="G96" s="9">
        <v>2020</v>
      </c>
      <c r="H96" s="10">
        <v>8.9155727133921809E-4</v>
      </c>
    </row>
    <row r="97" spans="1:8" x14ac:dyDescent="0.2">
      <c r="A97" s="9">
        <v>17</v>
      </c>
      <c r="B97" s="9" t="s">
        <v>39</v>
      </c>
      <c r="C97" s="9">
        <v>62</v>
      </c>
      <c r="D97" s="9">
        <v>73</v>
      </c>
      <c r="E97" s="9">
        <v>240.6</v>
      </c>
      <c r="F97" s="9">
        <v>218.35537389382222</v>
      </c>
      <c r="G97" s="9">
        <v>2020</v>
      </c>
      <c r="H97" s="10">
        <v>8.9467573191201564E-4</v>
      </c>
    </row>
    <row r="98" spans="1:8" x14ac:dyDescent="0.2">
      <c r="A98" s="9">
        <v>17</v>
      </c>
      <c r="B98" s="9" t="s">
        <v>39</v>
      </c>
      <c r="C98" s="9">
        <v>62</v>
      </c>
      <c r="D98" s="9">
        <v>74</v>
      </c>
      <c r="E98" s="9">
        <v>240.6</v>
      </c>
      <c r="F98" s="9">
        <v>217.95236167117045</v>
      </c>
      <c r="G98" s="9">
        <v>2020</v>
      </c>
      <c r="H98" s="10">
        <v>8.9692704912917908E-4</v>
      </c>
    </row>
    <row r="99" spans="1:8" x14ac:dyDescent="0.2">
      <c r="A99" s="9">
        <v>17</v>
      </c>
      <c r="B99" s="9" t="s">
        <v>39</v>
      </c>
      <c r="C99" s="9">
        <v>62</v>
      </c>
      <c r="D99" s="9">
        <v>75</v>
      </c>
      <c r="E99" s="9">
        <v>240.6</v>
      </c>
      <c r="F99" s="9">
        <v>217.61128066373547</v>
      </c>
      <c r="G99" s="9">
        <v>2020</v>
      </c>
      <c r="H99" s="10">
        <v>8.9847035977989539E-4</v>
      </c>
    </row>
    <row r="100" spans="1:8" x14ac:dyDescent="0.2">
      <c r="A100" s="9">
        <v>17</v>
      </c>
      <c r="B100" s="9" t="s">
        <v>39</v>
      </c>
      <c r="C100" s="9">
        <v>62</v>
      </c>
      <c r="D100" s="9">
        <v>76</v>
      </c>
      <c r="E100" s="9">
        <v>240.6</v>
      </c>
      <c r="F100" s="9">
        <v>217.32751537875853</v>
      </c>
      <c r="G100" s="9">
        <v>2020</v>
      </c>
      <c r="H100" s="10">
        <v>8.9939004442225311E-4</v>
      </c>
    </row>
    <row r="101" spans="1:8" x14ac:dyDescent="0.2">
      <c r="A101" s="9">
        <v>17</v>
      </c>
      <c r="B101" s="9" t="s">
        <v>39</v>
      </c>
      <c r="C101" s="9">
        <v>62</v>
      </c>
      <c r="D101" s="9">
        <v>77</v>
      </c>
      <c r="E101" s="9">
        <v>240.6</v>
      </c>
      <c r="F101" s="9">
        <v>217.0958236368925</v>
      </c>
      <c r="G101" s="9">
        <v>2020</v>
      </c>
      <c r="H101" s="10">
        <v>8.9983153517297714E-4</v>
      </c>
    </row>
    <row r="102" spans="1:8" x14ac:dyDescent="0.2">
      <c r="A102" s="9">
        <v>17</v>
      </c>
      <c r="B102" s="9" t="s">
        <v>39</v>
      </c>
      <c r="C102" s="9">
        <v>62</v>
      </c>
      <c r="D102" s="9">
        <v>78</v>
      </c>
      <c r="E102" s="9">
        <v>240.6</v>
      </c>
      <c r="F102" s="9">
        <v>216.91086573357504</v>
      </c>
      <c r="G102" s="9">
        <v>2020</v>
      </c>
      <c r="H102" s="10">
        <v>8.9988341563524061E-4</v>
      </c>
    </row>
    <row r="103" spans="1:8" x14ac:dyDescent="0.2">
      <c r="A103" s="9">
        <v>17</v>
      </c>
      <c r="B103" s="9" t="s">
        <v>39</v>
      </c>
      <c r="C103" s="9">
        <v>62</v>
      </c>
      <c r="D103" s="9">
        <v>79</v>
      </c>
      <c r="E103" s="9">
        <v>240.6</v>
      </c>
      <c r="F103" s="9">
        <v>216.76685246072523</v>
      </c>
      <c r="G103" s="9">
        <v>2020</v>
      </c>
      <c r="H103" s="10">
        <v>8.9967882206106625E-4</v>
      </c>
    </row>
    <row r="104" spans="1:8" x14ac:dyDescent="0.2">
      <c r="A104" s="9">
        <v>17</v>
      </c>
      <c r="B104" s="9" t="s">
        <v>39</v>
      </c>
      <c r="C104" s="9">
        <v>62</v>
      </c>
      <c r="D104" s="9">
        <v>80</v>
      </c>
      <c r="E104" s="9">
        <v>240.6</v>
      </c>
      <c r="F104" s="9">
        <v>216.6577420067149</v>
      </c>
      <c r="G104" s="9">
        <v>2020</v>
      </c>
      <c r="H104" s="10">
        <v>8.9932943754950664E-4</v>
      </c>
    </row>
    <row r="105" spans="1:8" x14ac:dyDescent="0.2">
      <c r="A105" s="9">
        <v>17</v>
      </c>
      <c r="B105" s="9" t="s">
        <v>39</v>
      </c>
      <c r="C105" s="9">
        <v>62</v>
      </c>
      <c r="D105" s="9">
        <v>81</v>
      </c>
      <c r="E105" s="9">
        <v>240.6</v>
      </c>
      <c r="F105" s="9">
        <v>216.5766915219784</v>
      </c>
      <c r="G105" s="9">
        <v>2020</v>
      </c>
      <c r="H105" s="10">
        <v>8.9894261687943665E-4</v>
      </c>
    </row>
    <row r="106" spans="1:8" x14ac:dyDescent="0.2">
      <c r="A106" s="9">
        <v>17</v>
      </c>
      <c r="B106" s="9" t="s">
        <v>39</v>
      </c>
      <c r="C106" s="9">
        <v>62</v>
      </c>
      <c r="D106" s="9">
        <v>82</v>
      </c>
      <c r="E106" s="9">
        <v>240.6</v>
      </c>
      <c r="F106" s="9">
        <v>216.51703177429326</v>
      </c>
      <c r="G106" s="9">
        <v>2020</v>
      </c>
      <c r="H106" s="10">
        <v>8.9861084169870584E-4</v>
      </c>
    </row>
    <row r="107" spans="1:8" x14ac:dyDescent="0.2">
      <c r="A107" s="9">
        <v>17</v>
      </c>
      <c r="B107" s="9" t="s">
        <v>39</v>
      </c>
      <c r="C107" s="9">
        <v>62</v>
      </c>
      <c r="D107" s="9">
        <v>83</v>
      </c>
      <c r="E107" s="9">
        <v>240.6</v>
      </c>
      <c r="F107" s="9">
        <v>216.47380788907554</v>
      </c>
      <c r="G107" s="9">
        <v>2020</v>
      </c>
      <c r="H107" s="10">
        <v>8.9835690774148018E-4</v>
      </c>
    </row>
    <row r="108" spans="1:8" x14ac:dyDescent="0.2">
      <c r="A108" s="9">
        <v>17</v>
      </c>
      <c r="B108" s="9" t="s">
        <v>39</v>
      </c>
      <c r="C108" s="9">
        <v>62</v>
      </c>
      <c r="D108" s="9">
        <v>84</v>
      </c>
      <c r="E108" s="9">
        <v>240.6</v>
      </c>
      <c r="F108" s="9">
        <v>216.4431949715638</v>
      </c>
      <c r="G108" s="9">
        <v>2020</v>
      </c>
      <c r="H108" s="10">
        <v>8.981882829359897E-4</v>
      </c>
    </row>
    <row r="109" spans="1:8" x14ac:dyDescent="0.2">
      <c r="A109" s="9">
        <v>17</v>
      </c>
      <c r="B109" s="9" t="s">
        <v>39</v>
      </c>
      <c r="C109" s="9">
        <v>62</v>
      </c>
      <c r="D109" s="9">
        <v>85</v>
      </c>
      <c r="E109" s="9">
        <v>240.6</v>
      </c>
      <c r="F109" s="9">
        <v>216.42204515740431</v>
      </c>
      <c r="G109" s="9">
        <v>2020</v>
      </c>
      <c r="H109" s="10">
        <v>8.9808952488440647E-4</v>
      </c>
    </row>
    <row r="110" spans="1:8" x14ac:dyDescent="0.2">
      <c r="A110" s="9">
        <v>17</v>
      </c>
      <c r="B110" s="9" t="s">
        <v>39</v>
      </c>
      <c r="C110" s="9">
        <v>63</v>
      </c>
      <c r="D110" s="9">
        <v>50</v>
      </c>
      <c r="E110" s="9">
        <v>240.6</v>
      </c>
      <c r="F110" s="9">
        <v>241.2154511263611</v>
      </c>
      <c r="G110" s="9">
        <v>2020</v>
      </c>
      <c r="H110" s="10">
        <v>6.7851391234789011E-4</v>
      </c>
    </row>
    <row r="111" spans="1:8" x14ac:dyDescent="0.2">
      <c r="A111" s="9">
        <v>17</v>
      </c>
      <c r="B111" s="9" t="s">
        <v>39</v>
      </c>
      <c r="C111" s="9">
        <v>63</v>
      </c>
      <c r="D111" s="9">
        <v>51</v>
      </c>
      <c r="E111" s="9">
        <v>240.6</v>
      </c>
      <c r="F111" s="9">
        <v>239.89006441688383</v>
      </c>
      <c r="G111" s="9">
        <v>2020</v>
      </c>
      <c r="H111" s="10">
        <v>6.9176266485089467E-4</v>
      </c>
    </row>
    <row r="112" spans="1:8" x14ac:dyDescent="0.2">
      <c r="A112" s="9">
        <v>17</v>
      </c>
      <c r="B112" s="9" t="s">
        <v>39</v>
      </c>
      <c r="C112" s="9">
        <v>63</v>
      </c>
      <c r="D112" s="9">
        <v>52</v>
      </c>
      <c r="E112" s="9">
        <v>240.6</v>
      </c>
      <c r="F112" s="9">
        <v>238.54066495213394</v>
      </c>
      <c r="G112" s="9">
        <v>2020</v>
      </c>
      <c r="H112" s="10">
        <v>7.0481467108677426E-4</v>
      </c>
    </row>
    <row r="113" spans="1:8" x14ac:dyDescent="0.2">
      <c r="A113" s="9">
        <v>17</v>
      </c>
      <c r="B113" s="9" t="s">
        <v>39</v>
      </c>
      <c r="C113" s="9">
        <v>63</v>
      </c>
      <c r="D113" s="9">
        <v>53</v>
      </c>
      <c r="E113" s="9">
        <v>240.6</v>
      </c>
      <c r="F113" s="9">
        <v>237.1728970121209</v>
      </c>
      <c r="G113" s="9">
        <v>2020</v>
      </c>
      <c r="H113" s="10">
        <v>7.1770550900919256E-4</v>
      </c>
    </row>
    <row r="114" spans="1:8" x14ac:dyDescent="0.2">
      <c r="A114" s="9">
        <v>17</v>
      </c>
      <c r="B114" s="9" t="s">
        <v>39</v>
      </c>
      <c r="C114" s="9">
        <v>63</v>
      </c>
      <c r="D114" s="9">
        <v>54</v>
      </c>
      <c r="E114" s="9">
        <v>240.6</v>
      </c>
      <c r="F114" s="9">
        <v>235.79146483752612</v>
      </c>
      <c r="G114" s="9">
        <v>2020</v>
      </c>
      <c r="H114" s="10">
        <v>7.3039952121831976E-4</v>
      </c>
    </row>
    <row r="115" spans="1:8" x14ac:dyDescent="0.2">
      <c r="A115" s="9">
        <v>17</v>
      </c>
      <c r="B115" s="9" t="s">
        <v>39</v>
      </c>
      <c r="C115" s="9">
        <v>63</v>
      </c>
      <c r="D115" s="9">
        <v>55</v>
      </c>
      <c r="E115" s="9">
        <v>240.6</v>
      </c>
      <c r="F115" s="9">
        <v>234.40270011761694</v>
      </c>
      <c r="G115" s="9">
        <v>2020</v>
      </c>
      <c r="H115" s="10">
        <v>7.4289936718577212E-4</v>
      </c>
    </row>
    <row r="116" spans="1:8" x14ac:dyDescent="0.2">
      <c r="A116" s="9">
        <v>17</v>
      </c>
      <c r="B116" s="9" t="s">
        <v>39</v>
      </c>
      <c r="C116" s="9">
        <v>63</v>
      </c>
      <c r="D116" s="9">
        <v>56</v>
      </c>
      <c r="E116" s="9">
        <v>240.6</v>
      </c>
      <c r="F116" s="9">
        <v>233.01339183928926</v>
      </c>
      <c r="G116" s="9">
        <v>2020</v>
      </c>
      <c r="H116" s="10">
        <v>7.5526335518016137E-4</v>
      </c>
    </row>
    <row r="117" spans="1:8" x14ac:dyDescent="0.2">
      <c r="A117" s="9">
        <v>17</v>
      </c>
      <c r="B117" s="9" t="s">
        <v>39</v>
      </c>
      <c r="C117" s="9">
        <v>63</v>
      </c>
      <c r="D117" s="9">
        <v>57</v>
      </c>
      <c r="E117" s="9">
        <v>240.6</v>
      </c>
      <c r="F117" s="9">
        <v>231.62964378365041</v>
      </c>
      <c r="G117" s="9">
        <v>2020</v>
      </c>
      <c r="H117" s="10">
        <v>7.6752283799372744E-4</v>
      </c>
    </row>
    <row r="118" spans="1:8" x14ac:dyDescent="0.2">
      <c r="A118" s="9">
        <v>17</v>
      </c>
      <c r="B118" s="9" t="s">
        <v>39</v>
      </c>
      <c r="C118" s="9">
        <v>63</v>
      </c>
      <c r="D118" s="9">
        <v>58</v>
      </c>
      <c r="E118" s="9">
        <v>240.6</v>
      </c>
      <c r="F118" s="9">
        <v>230.25789250243642</v>
      </c>
      <c r="G118" s="9">
        <v>2020</v>
      </c>
      <c r="H118" s="10">
        <v>7.7957640959856603E-4</v>
      </c>
    </row>
    <row r="119" spans="1:8" x14ac:dyDescent="0.2">
      <c r="A119" s="9">
        <v>17</v>
      </c>
      <c r="B119" s="9" t="s">
        <v>39</v>
      </c>
      <c r="C119" s="9">
        <v>63</v>
      </c>
      <c r="D119" s="9">
        <v>59</v>
      </c>
      <c r="E119" s="9">
        <v>240.6</v>
      </c>
      <c r="F119" s="9">
        <v>228.90423151135946</v>
      </c>
      <c r="G119" s="9">
        <v>2020</v>
      </c>
      <c r="H119" s="10">
        <v>7.9142867412564631E-4</v>
      </c>
    </row>
    <row r="120" spans="1:8" x14ac:dyDescent="0.2">
      <c r="A120" s="9">
        <v>17</v>
      </c>
      <c r="B120" s="9" t="s">
        <v>39</v>
      </c>
      <c r="C120" s="9">
        <v>63</v>
      </c>
      <c r="D120" s="9">
        <v>60</v>
      </c>
      <c r="E120" s="9">
        <v>240.6</v>
      </c>
      <c r="F120" s="9">
        <v>227.57536807795421</v>
      </c>
      <c r="G120" s="9">
        <v>2020</v>
      </c>
      <c r="H120" s="10">
        <v>8.0308212615343535E-4</v>
      </c>
    </row>
    <row r="121" spans="1:8" x14ac:dyDescent="0.2">
      <c r="A121" s="9">
        <v>17</v>
      </c>
      <c r="B121" s="9" t="s">
        <v>39</v>
      </c>
      <c r="C121" s="9">
        <v>63</v>
      </c>
      <c r="D121" s="9">
        <v>61</v>
      </c>
      <c r="E121" s="9">
        <v>240.6</v>
      </c>
      <c r="F121" s="9">
        <v>226.27790822072456</v>
      </c>
      <c r="G121" s="9">
        <v>2020</v>
      </c>
      <c r="H121" s="10">
        <v>8.1440206933721944E-4</v>
      </c>
    </row>
    <row r="122" spans="1:8" x14ac:dyDescent="0.2">
      <c r="A122" s="9">
        <v>17</v>
      </c>
      <c r="B122" s="9" t="s">
        <v>39</v>
      </c>
      <c r="C122" s="9">
        <v>63</v>
      </c>
      <c r="D122" s="9">
        <v>62</v>
      </c>
      <c r="E122" s="9">
        <v>240.6</v>
      </c>
      <c r="F122" s="9">
        <v>225.01840710700597</v>
      </c>
      <c r="G122" s="9">
        <v>2020</v>
      </c>
      <c r="H122" s="10">
        <v>8.2538949510810409E-4</v>
      </c>
    </row>
    <row r="123" spans="1:8" x14ac:dyDescent="0.2">
      <c r="A123" s="9">
        <v>17</v>
      </c>
      <c r="B123" s="9" t="s">
        <v>39</v>
      </c>
      <c r="C123" s="9">
        <v>63</v>
      </c>
      <c r="D123" s="9">
        <v>63</v>
      </c>
      <c r="E123" s="9">
        <v>240.6</v>
      </c>
      <c r="F123" s="9">
        <v>223.80358414533887</v>
      </c>
      <c r="G123" s="9">
        <v>2020</v>
      </c>
      <c r="H123" s="10">
        <v>8.359682206561975E-4</v>
      </c>
    </row>
    <row r="124" spans="1:8" x14ac:dyDescent="0.2">
      <c r="A124" s="9">
        <v>17</v>
      </c>
      <c r="B124" s="9" t="s">
        <v>39</v>
      </c>
      <c r="C124" s="9">
        <v>63</v>
      </c>
      <c r="D124" s="9">
        <v>64</v>
      </c>
      <c r="E124" s="9">
        <v>240.6</v>
      </c>
      <c r="F124" s="9">
        <v>222.63973871942392</v>
      </c>
      <c r="G124" s="9">
        <v>2020</v>
      </c>
      <c r="H124" s="10">
        <v>8.4606258917141084E-4</v>
      </c>
    </row>
    <row r="125" spans="1:8" x14ac:dyDescent="0.2">
      <c r="A125" s="9">
        <v>17</v>
      </c>
      <c r="B125" s="9" t="s">
        <v>39</v>
      </c>
      <c r="C125" s="9">
        <v>63</v>
      </c>
      <c r="D125" s="9">
        <v>65</v>
      </c>
      <c r="E125" s="9">
        <v>240.6</v>
      </c>
      <c r="F125" s="9">
        <v>221.53238704300043</v>
      </c>
      <c r="G125" s="9">
        <v>2020</v>
      </c>
      <c r="H125" s="10">
        <v>8.5563805768417117E-4</v>
      </c>
    </row>
    <row r="126" spans="1:8" x14ac:dyDescent="0.2">
      <c r="A126" s="9">
        <v>17</v>
      </c>
      <c r="B126" s="9" t="s">
        <v>39</v>
      </c>
      <c r="C126" s="9">
        <v>63</v>
      </c>
      <c r="D126" s="9">
        <v>66</v>
      </c>
      <c r="E126" s="9">
        <v>240.6</v>
      </c>
      <c r="F126" s="9">
        <v>220.48770765735244</v>
      </c>
      <c r="G126" s="9">
        <v>2020</v>
      </c>
      <c r="H126" s="10">
        <v>8.6453332903838726E-4</v>
      </c>
    </row>
    <row r="127" spans="1:8" x14ac:dyDescent="0.2">
      <c r="A127" s="9">
        <v>17</v>
      </c>
      <c r="B127" s="9" t="s">
        <v>39</v>
      </c>
      <c r="C127" s="9">
        <v>63</v>
      </c>
      <c r="D127" s="9">
        <v>67</v>
      </c>
      <c r="E127" s="9">
        <v>240.6</v>
      </c>
      <c r="F127" s="9">
        <v>219.50992854629072</v>
      </c>
      <c r="G127" s="9">
        <v>2020</v>
      </c>
      <c r="H127" s="10">
        <v>8.7270985320502795E-4</v>
      </c>
    </row>
    <row r="128" spans="1:8" x14ac:dyDescent="0.2">
      <c r="A128" s="9">
        <v>17</v>
      </c>
      <c r="B128" s="9" t="s">
        <v>39</v>
      </c>
      <c r="C128" s="9">
        <v>63</v>
      </c>
      <c r="D128" s="9">
        <v>68</v>
      </c>
      <c r="E128" s="9">
        <v>240.6</v>
      </c>
      <c r="F128" s="9">
        <v>218.60373209206469</v>
      </c>
      <c r="G128" s="9">
        <v>2020</v>
      </c>
      <c r="H128" s="10">
        <v>8.8005692120735632E-4</v>
      </c>
    </row>
    <row r="129" spans="1:8" x14ac:dyDescent="0.2">
      <c r="A129" s="9">
        <v>17</v>
      </c>
      <c r="B129" s="9" t="s">
        <v>39</v>
      </c>
      <c r="C129" s="9">
        <v>63</v>
      </c>
      <c r="D129" s="9">
        <v>69</v>
      </c>
      <c r="E129" s="9">
        <v>240.6</v>
      </c>
      <c r="F129" s="9">
        <v>217.77274844546668</v>
      </c>
      <c r="G129" s="9">
        <v>2020</v>
      </c>
      <c r="H129" s="10">
        <v>8.8641393642782771E-4</v>
      </c>
    </row>
    <row r="130" spans="1:8" x14ac:dyDescent="0.2">
      <c r="A130" s="9">
        <v>17</v>
      </c>
      <c r="B130" s="9" t="s">
        <v>39</v>
      </c>
      <c r="C130" s="9">
        <v>63</v>
      </c>
      <c r="D130" s="9">
        <v>70</v>
      </c>
      <c r="E130" s="9">
        <v>240.6</v>
      </c>
      <c r="F130" s="9">
        <v>217.01919447932082</v>
      </c>
      <c r="G130" s="9">
        <v>2020</v>
      </c>
      <c r="H130" s="10">
        <v>8.9179067874471326E-4</v>
      </c>
    </row>
    <row r="131" spans="1:8" x14ac:dyDescent="0.2">
      <c r="A131" s="9">
        <v>17</v>
      </c>
      <c r="B131" s="9" t="s">
        <v>39</v>
      </c>
      <c r="C131" s="9">
        <v>63</v>
      </c>
      <c r="D131" s="9">
        <v>71</v>
      </c>
      <c r="E131" s="9">
        <v>240.6</v>
      </c>
      <c r="F131" s="9">
        <v>216.34414368271618</v>
      </c>
      <c r="G131" s="9">
        <v>2020</v>
      </c>
      <c r="H131" s="10">
        <v>8.9609245861249826E-4</v>
      </c>
    </row>
    <row r="132" spans="1:8" x14ac:dyDescent="0.2">
      <c r="A132" s="9">
        <v>17</v>
      </c>
      <c r="B132" s="9" t="s">
        <v>39</v>
      </c>
      <c r="C132" s="9">
        <v>63</v>
      </c>
      <c r="D132" s="9">
        <v>72</v>
      </c>
      <c r="E132" s="9">
        <v>240.6</v>
      </c>
      <c r="F132" s="9">
        <v>215.74675243384044</v>
      </c>
      <c r="G132" s="9">
        <v>2020</v>
      </c>
      <c r="H132" s="10">
        <v>8.9937338380481581E-4</v>
      </c>
    </row>
    <row r="133" spans="1:8" x14ac:dyDescent="0.2">
      <c r="A133" s="9">
        <v>17</v>
      </c>
      <c r="B133" s="9" t="s">
        <v>39</v>
      </c>
      <c r="C133" s="9">
        <v>63</v>
      </c>
      <c r="D133" s="9">
        <v>73</v>
      </c>
      <c r="E133" s="9">
        <v>240.6</v>
      </c>
      <c r="F133" s="9">
        <v>215.22499047506557</v>
      </c>
      <c r="G133" s="9">
        <v>2020</v>
      </c>
      <c r="H133" s="10">
        <v>9.0173795059998588E-4</v>
      </c>
    </row>
    <row r="134" spans="1:8" x14ac:dyDescent="0.2">
      <c r="A134" s="9">
        <v>17</v>
      </c>
      <c r="B134" s="9" t="s">
        <v>39</v>
      </c>
      <c r="C134" s="9">
        <v>63</v>
      </c>
      <c r="D134" s="9">
        <v>74</v>
      </c>
      <c r="E134" s="9">
        <v>240.6</v>
      </c>
      <c r="F134" s="9">
        <v>214.77580497816572</v>
      </c>
      <c r="G134" s="9">
        <v>2020</v>
      </c>
      <c r="H134" s="10">
        <v>9.032414129324861E-4</v>
      </c>
    </row>
    <row r="135" spans="1:8" x14ac:dyDescent="0.2">
      <c r="A135" s="9">
        <v>17</v>
      </c>
      <c r="B135" s="9" t="s">
        <v>39</v>
      </c>
      <c r="C135" s="9">
        <v>63</v>
      </c>
      <c r="D135" s="9">
        <v>75</v>
      </c>
      <c r="E135" s="9">
        <v>240.6</v>
      </c>
      <c r="F135" s="9">
        <v>214.39473246757245</v>
      </c>
      <c r="G135" s="9">
        <v>2020</v>
      </c>
      <c r="H135" s="10">
        <v>9.0406936247339773E-4</v>
      </c>
    </row>
    <row r="136" spans="1:8" x14ac:dyDescent="0.2">
      <c r="A136" s="9">
        <v>17</v>
      </c>
      <c r="B136" s="9" t="s">
        <v>39</v>
      </c>
      <c r="C136" s="9">
        <v>63</v>
      </c>
      <c r="D136" s="9">
        <v>76</v>
      </c>
      <c r="E136" s="9">
        <v>240.6</v>
      </c>
      <c r="F136" s="9">
        <v>214.07701504236258</v>
      </c>
      <c r="G136" s="9">
        <v>2020</v>
      </c>
      <c r="H136" s="10">
        <v>9.0431821369726267E-4</v>
      </c>
    </row>
    <row r="137" spans="1:8" x14ac:dyDescent="0.2">
      <c r="A137" s="9">
        <v>17</v>
      </c>
      <c r="B137" s="9" t="s">
        <v>39</v>
      </c>
      <c r="C137" s="9">
        <v>63</v>
      </c>
      <c r="D137" s="9">
        <v>77</v>
      </c>
      <c r="E137" s="9">
        <v>240.6</v>
      </c>
      <c r="F137" s="9">
        <v>213.81711258521011</v>
      </c>
      <c r="G137" s="9">
        <v>2020</v>
      </c>
      <c r="H137" s="10">
        <v>9.0415036386161526E-4</v>
      </c>
    </row>
    <row r="138" spans="1:8" x14ac:dyDescent="0.2">
      <c r="A138" s="9">
        <v>17</v>
      </c>
      <c r="B138" s="9" t="s">
        <v>39</v>
      </c>
      <c r="C138" s="9">
        <v>63</v>
      </c>
      <c r="D138" s="9">
        <v>78</v>
      </c>
      <c r="E138" s="9">
        <v>240.6</v>
      </c>
      <c r="F138" s="9">
        <v>213.60929734389674</v>
      </c>
      <c r="G138" s="9">
        <v>2020</v>
      </c>
      <c r="H138" s="10">
        <v>9.0365912242969205E-4</v>
      </c>
    </row>
    <row r="139" spans="1:8" x14ac:dyDescent="0.2">
      <c r="A139" s="9">
        <v>17</v>
      </c>
      <c r="B139" s="9" t="s">
        <v>39</v>
      </c>
      <c r="C139" s="9">
        <v>63</v>
      </c>
      <c r="D139" s="9">
        <v>79</v>
      </c>
      <c r="E139" s="9">
        <v>240.6</v>
      </c>
      <c r="F139" s="9">
        <v>213.44726336953141</v>
      </c>
      <c r="G139" s="9">
        <v>2020</v>
      </c>
      <c r="H139" s="10">
        <v>9.0298586516818788E-4</v>
      </c>
    </row>
    <row r="140" spans="1:8" x14ac:dyDescent="0.2">
      <c r="A140" s="9">
        <v>17</v>
      </c>
      <c r="B140" s="9" t="s">
        <v>39</v>
      </c>
      <c r="C140" s="9">
        <v>63</v>
      </c>
      <c r="D140" s="9">
        <v>80</v>
      </c>
      <c r="E140" s="9">
        <v>240.6</v>
      </c>
      <c r="F140" s="9">
        <v>213.3243525649354</v>
      </c>
      <c r="G140" s="9">
        <v>2020</v>
      </c>
      <c r="H140" s="10">
        <v>9.0224470947536189E-4</v>
      </c>
    </row>
    <row r="141" spans="1:8" x14ac:dyDescent="0.2">
      <c r="A141" s="9">
        <v>17</v>
      </c>
      <c r="B141" s="9" t="s">
        <v>39</v>
      </c>
      <c r="C141" s="9">
        <v>63</v>
      </c>
      <c r="D141" s="9">
        <v>81</v>
      </c>
      <c r="E141" s="9">
        <v>240.6</v>
      </c>
      <c r="F141" s="9">
        <v>213.23294242383747</v>
      </c>
      <c r="G141" s="9">
        <v>2020</v>
      </c>
      <c r="H141" s="10">
        <v>9.0154201198835895E-4</v>
      </c>
    </row>
    <row r="142" spans="1:8" x14ac:dyDescent="0.2">
      <c r="A142" s="9">
        <v>17</v>
      </c>
      <c r="B142" s="9" t="s">
        <v>39</v>
      </c>
      <c r="C142" s="9">
        <v>63</v>
      </c>
      <c r="D142" s="9">
        <v>82</v>
      </c>
      <c r="E142" s="9">
        <v>240.6</v>
      </c>
      <c r="F142" s="9">
        <v>213.16557121558489</v>
      </c>
      <c r="G142" s="9">
        <v>2020</v>
      </c>
      <c r="H142" s="10">
        <v>9.0096777741159638E-4</v>
      </c>
    </row>
    <row r="143" spans="1:8" x14ac:dyDescent="0.2">
      <c r="A143" s="9">
        <v>17</v>
      </c>
      <c r="B143" s="9" t="s">
        <v>39</v>
      </c>
      <c r="C143" s="9">
        <v>63</v>
      </c>
      <c r="D143" s="9">
        <v>83</v>
      </c>
      <c r="E143" s="9">
        <v>240.6</v>
      </c>
      <c r="F143" s="9">
        <v>213.116702131908</v>
      </c>
      <c r="G143" s="9">
        <v>2020</v>
      </c>
      <c r="H143" s="10">
        <v>9.0053550034380008E-4</v>
      </c>
    </row>
    <row r="144" spans="1:8" x14ac:dyDescent="0.2">
      <c r="A144" s="9">
        <v>17</v>
      </c>
      <c r="B144" s="9" t="s">
        <v>39</v>
      </c>
      <c r="C144" s="9">
        <v>63</v>
      </c>
      <c r="D144" s="9">
        <v>84</v>
      </c>
      <c r="E144" s="9">
        <v>240.6</v>
      </c>
      <c r="F144" s="9">
        <v>213.08205591062219</v>
      </c>
      <c r="G144" s="9">
        <v>2020</v>
      </c>
      <c r="H144" s="10">
        <v>9.002430388295907E-4</v>
      </c>
    </row>
    <row r="145" spans="1:8" x14ac:dyDescent="0.2">
      <c r="A145" s="9">
        <v>17</v>
      </c>
      <c r="B145" s="9" t="s">
        <v>39</v>
      </c>
      <c r="C145" s="9">
        <v>63</v>
      </c>
      <c r="D145" s="9">
        <v>85</v>
      </c>
      <c r="E145" s="9">
        <v>240.6</v>
      </c>
      <c r="F145" s="9">
        <v>213.05809702222709</v>
      </c>
      <c r="G145" s="9">
        <v>2020</v>
      </c>
      <c r="H145" s="10">
        <v>9.0006248418470034E-4</v>
      </c>
    </row>
    <row r="146" spans="1:8" x14ac:dyDescent="0.2">
      <c r="A146" s="9">
        <v>17</v>
      </c>
      <c r="B146" s="9" t="s">
        <v>39</v>
      </c>
      <c r="C146" s="9">
        <v>64</v>
      </c>
      <c r="D146" s="9">
        <v>50</v>
      </c>
      <c r="E146" s="9">
        <v>240.6</v>
      </c>
      <c r="F146" s="9">
        <v>239.58356496168543</v>
      </c>
      <c r="G146" s="9">
        <v>2020</v>
      </c>
      <c r="H146" s="10">
        <v>6.8372653386894087E-4</v>
      </c>
    </row>
    <row r="147" spans="1:8" x14ac:dyDescent="0.2">
      <c r="A147" s="9">
        <v>17</v>
      </c>
      <c r="B147" s="9" t="s">
        <v>39</v>
      </c>
      <c r="C147" s="9">
        <v>64</v>
      </c>
      <c r="D147" s="9">
        <v>51</v>
      </c>
      <c r="E147" s="9">
        <v>240.6</v>
      </c>
      <c r="F147" s="9">
        <v>238.23574567385353</v>
      </c>
      <c r="G147" s="9">
        <v>2020</v>
      </c>
      <c r="H147" s="10">
        <v>6.978219960188008E-4</v>
      </c>
    </row>
    <row r="148" spans="1:8" x14ac:dyDescent="0.2">
      <c r="A148" s="9">
        <v>17</v>
      </c>
      <c r="B148" s="9" t="s">
        <v>39</v>
      </c>
      <c r="C148" s="9">
        <v>64</v>
      </c>
      <c r="D148" s="9">
        <v>52</v>
      </c>
      <c r="E148" s="9">
        <v>240.6</v>
      </c>
      <c r="F148" s="9">
        <v>236.85775423343898</v>
      </c>
      <c r="G148" s="9">
        <v>2020</v>
      </c>
      <c r="H148" s="10">
        <v>7.1162087929085177E-4</v>
      </c>
    </row>
    <row r="149" spans="1:8" x14ac:dyDescent="0.2">
      <c r="A149" s="9">
        <v>17</v>
      </c>
      <c r="B149" s="9" t="s">
        <v>39</v>
      </c>
      <c r="C149" s="9">
        <v>64</v>
      </c>
      <c r="D149" s="9">
        <v>53</v>
      </c>
      <c r="E149" s="9">
        <v>240.6</v>
      </c>
      <c r="F149" s="9">
        <v>235.45557246320055</v>
      </c>
      <c r="G149" s="9">
        <v>2020</v>
      </c>
      <c r="H149" s="10">
        <v>7.2517275317413607E-4</v>
      </c>
    </row>
    <row r="150" spans="1:8" x14ac:dyDescent="0.2">
      <c r="A150" s="9">
        <v>17</v>
      </c>
      <c r="B150" s="9" t="s">
        <v>39</v>
      </c>
      <c r="C150" s="9">
        <v>64</v>
      </c>
      <c r="D150" s="9">
        <v>54</v>
      </c>
      <c r="E150" s="9">
        <v>240.6</v>
      </c>
      <c r="F150" s="9">
        <v>234.03512107399501</v>
      </c>
      <c r="G150" s="9">
        <v>2020</v>
      </c>
      <c r="H150" s="10">
        <v>7.3848744299984592E-4</v>
      </c>
    </row>
    <row r="151" spans="1:8" x14ac:dyDescent="0.2">
      <c r="A151" s="9">
        <v>17</v>
      </c>
      <c r="B151" s="9" t="s">
        <v>39</v>
      </c>
      <c r="C151" s="9">
        <v>64</v>
      </c>
      <c r="D151" s="9">
        <v>55</v>
      </c>
      <c r="E151" s="9">
        <v>240.6</v>
      </c>
      <c r="F151" s="9">
        <v>232.6014253279277</v>
      </c>
      <c r="G151" s="9">
        <v>2020</v>
      </c>
      <c r="H151" s="10">
        <v>7.5151271430998873E-4</v>
      </c>
    </row>
    <row r="152" spans="1:8" x14ac:dyDescent="0.2">
      <c r="A152" s="9">
        <v>17</v>
      </c>
      <c r="B152" s="9" t="s">
        <v>39</v>
      </c>
      <c r="C152" s="9">
        <v>64</v>
      </c>
      <c r="D152" s="9">
        <v>56</v>
      </c>
      <c r="E152" s="9">
        <v>240.6</v>
      </c>
      <c r="F152" s="9">
        <v>231.16096562570536</v>
      </c>
      <c r="G152" s="9">
        <v>2020</v>
      </c>
      <c r="H152" s="10">
        <v>7.6427751063017893E-4</v>
      </c>
    </row>
    <row r="153" spans="1:8" x14ac:dyDescent="0.2">
      <c r="A153" s="9">
        <v>17</v>
      </c>
      <c r="B153" s="9" t="s">
        <v>39</v>
      </c>
      <c r="C153" s="9">
        <v>64</v>
      </c>
      <c r="D153" s="9">
        <v>57</v>
      </c>
      <c r="E153" s="9">
        <v>240.6</v>
      </c>
      <c r="F153" s="9">
        <v>229.72102906943067</v>
      </c>
      <c r="G153" s="9">
        <v>2020</v>
      </c>
      <c r="H153" s="10">
        <v>7.7686306937035736E-4</v>
      </c>
    </row>
    <row r="154" spans="1:8" x14ac:dyDescent="0.2">
      <c r="A154" s="9">
        <v>17</v>
      </c>
      <c r="B154" s="9" t="s">
        <v>39</v>
      </c>
      <c r="C154" s="9">
        <v>64</v>
      </c>
      <c r="D154" s="9">
        <v>58</v>
      </c>
      <c r="E154" s="9">
        <v>240.6</v>
      </c>
      <c r="F154" s="9">
        <v>228.28834230530302</v>
      </c>
      <c r="G154" s="9">
        <v>2020</v>
      </c>
      <c r="H154" s="10">
        <v>7.8916575893955268E-4</v>
      </c>
    </row>
    <row r="155" spans="1:8" x14ac:dyDescent="0.2">
      <c r="A155" s="9">
        <v>17</v>
      </c>
      <c r="B155" s="9" t="s">
        <v>39</v>
      </c>
      <c r="C155" s="9">
        <v>64</v>
      </c>
      <c r="D155" s="9">
        <v>59</v>
      </c>
      <c r="E155" s="9">
        <v>240.6</v>
      </c>
      <c r="F155" s="9">
        <v>226.86919771998245</v>
      </c>
      <c r="G155" s="9">
        <v>2020</v>
      </c>
      <c r="H155" s="10">
        <v>8.0118294304510165E-4</v>
      </c>
    </row>
    <row r="156" spans="1:8" x14ac:dyDescent="0.2">
      <c r="A156" s="9">
        <v>17</v>
      </c>
      <c r="B156" s="9" t="s">
        <v>39</v>
      </c>
      <c r="C156" s="9">
        <v>64</v>
      </c>
      <c r="D156" s="9">
        <v>60</v>
      </c>
      <c r="E156" s="9">
        <v>240.6</v>
      </c>
      <c r="F156" s="9">
        <v>225.47057845055556</v>
      </c>
      <c r="G156" s="9">
        <v>2020</v>
      </c>
      <c r="H156" s="10">
        <v>8.1291306946538111E-4</v>
      </c>
    </row>
    <row r="157" spans="1:8" x14ac:dyDescent="0.2">
      <c r="A157" s="9">
        <v>17</v>
      </c>
      <c r="B157" s="9" t="s">
        <v>39</v>
      </c>
      <c r="C157" s="9">
        <v>64</v>
      </c>
      <c r="D157" s="9">
        <v>61</v>
      </c>
      <c r="E157" s="9">
        <v>240.6</v>
      </c>
      <c r="F157" s="9">
        <v>224.09950071591567</v>
      </c>
      <c r="G157" s="9">
        <v>2020</v>
      </c>
      <c r="H157" s="10">
        <v>8.2420621612204524E-4</v>
      </c>
    </row>
    <row r="158" spans="1:8" x14ac:dyDescent="0.2">
      <c r="A158" s="9">
        <v>17</v>
      </c>
      <c r="B158" s="9" t="s">
        <v>39</v>
      </c>
      <c r="C158" s="9">
        <v>64</v>
      </c>
      <c r="D158" s="9">
        <v>62</v>
      </c>
      <c r="E158" s="9">
        <v>240.6</v>
      </c>
      <c r="F158" s="9">
        <v>222.7630412148462</v>
      </c>
      <c r="G158" s="9">
        <v>2020</v>
      </c>
      <c r="H158" s="10">
        <v>8.3506251128680925E-4</v>
      </c>
    </row>
    <row r="159" spans="1:8" x14ac:dyDescent="0.2">
      <c r="A159" s="9">
        <v>17</v>
      </c>
      <c r="B159" s="9" t="s">
        <v>39</v>
      </c>
      <c r="C159" s="9">
        <v>64</v>
      </c>
      <c r="D159" s="9">
        <v>63</v>
      </c>
      <c r="E159" s="9">
        <v>240.6</v>
      </c>
      <c r="F159" s="9">
        <v>221.46859603545363</v>
      </c>
      <c r="G159" s="9">
        <v>2020</v>
      </c>
      <c r="H159" s="10">
        <v>8.4540132381408131E-4</v>
      </c>
    </row>
    <row r="160" spans="1:8" x14ac:dyDescent="0.2">
      <c r="A160" s="9">
        <v>17</v>
      </c>
      <c r="B160" s="9" t="s">
        <v>39</v>
      </c>
      <c r="C160" s="9">
        <v>64</v>
      </c>
      <c r="D160" s="9">
        <v>64</v>
      </c>
      <c r="E160" s="9">
        <v>240.6</v>
      </c>
      <c r="F160" s="9">
        <v>220.22325147927347</v>
      </c>
      <c r="G160" s="9">
        <v>2020</v>
      </c>
      <c r="H160" s="10">
        <v>8.5514331101902547E-4</v>
      </c>
    </row>
    <row r="161" spans="1:8" x14ac:dyDescent="0.2">
      <c r="A161" s="9">
        <v>17</v>
      </c>
      <c r="B161" s="9" t="s">
        <v>39</v>
      </c>
      <c r="C161" s="9">
        <v>64</v>
      </c>
      <c r="D161" s="9">
        <v>65</v>
      </c>
      <c r="E161" s="9">
        <v>240.6</v>
      </c>
      <c r="F161" s="9">
        <v>219.03336715834416</v>
      </c>
      <c r="G161" s="9">
        <v>2020</v>
      </c>
      <c r="H161" s="10">
        <v>8.6426273361092751E-4</v>
      </c>
    </row>
    <row r="162" spans="1:8" x14ac:dyDescent="0.2">
      <c r="A162" s="9">
        <v>17</v>
      </c>
      <c r="B162" s="9" t="s">
        <v>39</v>
      </c>
      <c r="C162" s="9">
        <v>64</v>
      </c>
      <c r="D162" s="9">
        <v>66</v>
      </c>
      <c r="E162" s="9">
        <v>240.6</v>
      </c>
      <c r="F162" s="9">
        <v>217.90616819348989</v>
      </c>
      <c r="G162" s="9">
        <v>2020</v>
      </c>
      <c r="H162" s="10">
        <v>8.7259234175969492E-4</v>
      </c>
    </row>
    <row r="163" spans="1:8" x14ac:dyDescent="0.2">
      <c r="A163" s="9">
        <v>17</v>
      </c>
      <c r="B163" s="9" t="s">
        <v>39</v>
      </c>
      <c r="C163" s="9">
        <v>64</v>
      </c>
      <c r="D163" s="9">
        <v>67</v>
      </c>
      <c r="E163" s="9">
        <v>240.6</v>
      </c>
      <c r="F163" s="9">
        <v>216.84686919385959</v>
      </c>
      <c r="G163" s="9">
        <v>2020</v>
      </c>
      <c r="H163" s="10">
        <v>8.8010314895173205E-4</v>
      </c>
    </row>
    <row r="164" spans="1:8" x14ac:dyDescent="0.2">
      <c r="A164" s="9">
        <v>17</v>
      </c>
      <c r="B164" s="9" t="s">
        <v>39</v>
      </c>
      <c r="C164" s="9">
        <v>64</v>
      </c>
      <c r="D164" s="9">
        <v>68</v>
      </c>
      <c r="E164" s="9">
        <v>240.6</v>
      </c>
      <c r="F164" s="9">
        <v>215.86125878938077</v>
      </c>
      <c r="G164" s="9">
        <v>2020</v>
      </c>
      <c r="H164" s="10">
        <v>8.8669096620988444E-4</v>
      </c>
    </row>
    <row r="165" spans="1:8" x14ac:dyDescent="0.2">
      <c r="A165" s="9">
        <v>17</v>
      </c>
      <c r="B165" s="9" t="s">
        <v>39</v>
      </c>
      <c r="C165" s="9">
        <v>64</v>
      </c>
      <c r="D165" s="9">
        <v>69</v>
      </c>
      <c r="E165" s="9">
        <v>240.6</v>
      </c>
      <c r="F165" s="9">
        <v>214.95405370622481</v>
      </c>
      <c r="G165" s="9">
        <v>2020</v>
      </c>
      <c r="H165" s="10">
        <v>8.9219478923167179E-4</v>
      </c>
    </row>
    <row r="166" spans="1:8" x14ac:dyDescent="0.2">
      <c r="A166" s="9">
        <v>17</v>
      </c>
      <c r="B166" s="9" t="s">
        <v>39</v>
      </c>
      <c r="C166" s="9">
        <v>64</v>
      </c>
      <c r="D166" s="9">
        <v>70</v>
      </c>
      <c r="E166" s="9">
        <v>240.6</v>
      </c>
      <c r="F166" s="9">
        <v>214.12844756451048</v>
      </c>
      <c r="G166" s="9">
        <v>2020</v>
      </c>
      <c r="H166" s="10">
        <v>8.9664485313318296E-4</v>
      </c>
    </row>
    <row r="167" spans="1:8" x14ac:dyDescent="0.2">
      <c r="A167" s="9">
        <v>17</v>
      </c>
      <c r="B167" s="9" t="s">
        <v>39</v>
      </c>
      <c r="C167" s="9">
        <v>64</v>
      </c>
      <c r="D167" s="9">
        <v>71</v>
      </c>
      <c r="E167" s="9">
        <v>240.6</v>
      </c>
      <c r="F167" s="9">
        <v>213.38636021257534</v>
      </c>
      <c r="G167" s="9">
        <v>2020</v>
      </c>
      <c r="H167" s="10">
        <v>8.9995653526887581E-4</v>
      </c>
    </row>
    <row r="168" spans="1:8" x14ac:dyDescent="0.2">
      <c r="A168" s="9">
        <v>17</v>
      </c>
      <c r="B168" s="9" t="s">
        <v>39</v>
      </c>
      <c r="C168" s="9">
        <v>64</v>
      </c>
      <c r="D168" s="9">
        <v>72</v>
      </c>
      <c r="E168" s="9">
        <v>240.6</v>
      </c>
      <c r="F168" s="9">
        <v>212.72755203851077</v>
      </c>
      <c r="G168" s="9">
        <v>2020</v>
      </c>
      <c r="H168" s="10">
        <v>9.0220894221012041E-4</v>
      </c>
    </row>
    <row r="169" spans="1:8" x14ac:dyDescent="0.2">
      <c r="A169" s="9">
        <v>17</v>
      </c>
      <c r="B169" s="9" t="s">
        <v>39</v>
      </c>
      <c r="C169" s="9">
        <v>64</v>
      </c>
      <c r="D169" s="9">
        <v>73</v>
      </c>
      <c r="E169" s="9">
        <v>240.6</v>
      </c>
      <c r="F169" s="9">
        <v>212.1504199617564</v>
      </c>
      <c r="G169" s="9">
        <v>2020</v>
      </c>
      <c r="H169" s="10">
        <v>9.035362714074251E-4</v>
      </c>
    </row>
    <row r="170" spans="1:8" x14ac:dyDescent="0.2">
      <c r="A170" s="9">
        <v>17</v>
      </c>
      <c r="B170" s="9" t="s">
        <v>39</v>
      </c>
      <c r="C170" s="9">
        <v>64</v>
      </c>
      <c r="D170" s="9">
        <v>74</v>
      </c>
      <c r="E170" s="9">
        <v>240.6</v>
      </c>
      <c r="F170" s="9">
        <v>211.65216651876634</v>
      </c>
      <c r="G170" s="9">
        <v>2020</v>
      </c>
      <c r="H170" s="10">
        <v>9.0401435075068031E-4</v>
      </c>
    </row>
    <row r="171" spans="1:8" x14ac:dyDescent="0.2">
      <c r="A171" s="9">
        <v>17</v>
      </c>
      <c r="B171" s="9" t="s">
        <v>39</v>
      </c>
      <c r="C171" s="9">
        <v>64</v>
      </c>
      <c r="D171" s="9">
        <v>75</v>
      </c>
      <c r="E171" s="9">
        <v>240.6</v>
      </c>
      <c r="F171" s="9">
        <v>211.22836566788018</v>
      </c>
      <c r="G171" s="9">
        <v>2020</v>
      </c>
      <c r="H171" s="10">
        <v>9.0386270253499422E-4</v>
      </c>
    </row>
    <row r="172" spans="1:8" x14ac:dyDescent="0.2">
      <c r="A172" s="9">
        <v>17</v>
      </c>
      <c r="B172" s="9" t="s">
        <v>39</v>
      </c>
      <c r="C172" s="9">
        <v>64</v>
      </c>
      <c r="D172" s="9">
        <v>76</v>
      </c>
      <c r="E172" s="9">
        <v>240.6</v>
      </c>
      <c r="F172" s="9">
        <v>210.87418685933781</v>
      </c>
      <c r="G172" s="9">
        <v>2020</v>
      </c>
      <c r="H172" s="10">
        <v>9.0319540489436356E-4</v>
      </c>
    </row>
    <row r="173" spans="1:8" x14ac:dyDescent="0.2">
      <c r="A173" s="9">
        <v>17</v>
      </c>
      <c r="B173" s="9" t="s">
        <v>39</v>
      </c>
      <c r="C173" s="9">
        <v>64</v>
      </c>
      <c r="D173" s="9">
        <v>77</v>
      </c>
      <c r="E173" s="9">
        <v>240.6</v>
      </c>
      <c r="F173" s="9">
        <v>210.58384729679287</v>
      </c>
      <c r="G173" s="9">
        <v>2020</v>
      </c>
      <c r="H173" s="10">
        <v>9.0219733726657782E-4</v>
      </c>
    </row>
    <row r="174" spans="1:8" x14ac:dyDescent="0.2">
      <c r="A174" s="9">
        <v>17</v>
      </c>
      <c r="B174" s="9" t="s">
        <v>39</v>
      </c>
      <c r="C174" s="9">
        <v>64</v>
      </c>
      <c r="D174" s="9">
        <v>78</v>
      </c>
      <c r="E174" s="9">
        <v>240.6</v>
      </c>
      <c r="F174" s="9">
        <v>210.35126755170126</v>
      </c>
      <c r="G174" s="9">
        <v>2020</v>
      </c>
      <c r="H174" s="10">
        <v>9.00969381361887E-4</v>
      </c>
    </row>
    <row r="175" spans="1:8" x14ac:dyDescent="0.2">
      <c r="A175" s="9">
        <v>17</v>
      </c>
      <c r="B175" s="9" t="s">
        <v>39</v>
      </c>
      <c r="C175" s="9">
        <v>64</v>
      </c>
      <c r="D175" s="9">
        <v>79</v>
      </c>
      <c r="E175" s="9">
        <v>240.6</v>
      </c>
      <c r="F175" s="9">
        <v>210.16963866897453</v>
      </c>
      <c r="G175" s="9">
        <v>2020</v>
      </c>
      <c r="H175" s="10">
        <v>8.9966330490270344E-4</v>
      </c>
    </row>
    <row r="176" spans="1:8" x14ac:dyDescent="0.2">
      <c r="A176" s="9">
        <v>17</v>
      </c>
      <c r="B176" s="9" t="s">
        <v>39</v>
      </c>
      <c r="C176" s="9">
        <v>64</v>
      </c>
      <c r="D176" s="9">
        <v>80</v>
      </c>
      <c r="E176" s="9">
        <v>240.6</v>
      </c>
      <c r="F176" s="9">
        <v>210.03167799240569</v>
      </c>
      <c r="G176" s="9">
        <v>2020</v>
      </c>
      <c r="H176" s="10">
        <v>8.9839581538897484E-4</v>
      </c>
    </row>
    <row r="177" spans="1:8" x14ac:dyDescent="0.2">
      <c r="A177" s="9">
        <v>17</v>
      </c>
      <c r="B177" s="9" t="s">
        <v>39</v>
      </c>
      <c r="C177" s="9">
        <v>64</v>
      </c>
      <c r="D177" s="9">
        <v>81</v>
      </c>
      <c r="E177" s="9">
        <v>240.6</v>
      </c>
      <c r="F177" s="9">
        <v>209.92894264199938</v>
      </c>
      <c r="G177" s="9">
        <v>2020</v>
      </c>
      <c r="H177" s="10">
        <v>8.9727003815681086E-4</v>
      </c>
    </row>
    <row r="178" spans="1:8" x14ac:dyDescent="0.2">
      <c r="A178" s="9">
        <v>17</v>
      </c>
      <c r="B178" s="9" t="s">
        <v>39</v>
      </c>
      <c r="C178" s="9">
        <v>64</v>
      </c>
      <c r="D178" s="9">
        <v>82</v>
      </c>
      <c r="E178" s="9">
        <v>240.6</v>
      </c>
      <c r="F178" s="9">
        <v>209.85311925426188</v>
      </c>
      <c r="G178" s="9">
        <v>2020</v>
      </c>
      <c r="H178" s="10">
        <v>8.9637034887208331E-4</v>
      </c>
    </row>
    <row r="179" spans="1:8" x14ac:dyDescent="0.2">
      <c r="A179" s="9">
        <v>17</v>
      </c>
      <c r="B179" s="9" t="s">
        <v>39</v>
      </c>
      <c r="C179" s="9">
        <v>64</v>
      </c>
      <c r="D179" s="9">
        <v>83</v>
      </c>
      <c r="E179" s="9">
        <v>240.6</v>
      </c>
      <c r="F179" s="9">
        <v>209.798040695661</v>
      </c>
      <c r="G179" s="9">
        <v>2020</v>
      </c>
      <c r="H179" s="10">
        <v>8.9569692245734366E-4</v>
      </c>
    </row>
    <row r="180" spans="1:8" x14ac:dyDescent="0.2">
      <c r="A180" s="9">
        <v>17</v>
      </c>
      <c r="B180" s="9" t="s">
        <v>39</v>
      </c>
      <c r="C180" s="9">
        <v>64</v>
      </c>
      <c r="D180" s="9">
        <v>84</v>
      </c>
      <c r="E180" s="9">
        <v>240.6</v>
      </c>
      <c r="F180" s="9">
        <v>209.75894083785474</v>
      </c>
      <c r="G180" s="9">
        <v>2020</v>
      </c>
      <c r="H180" s="10">
        <v>8.9523485848117456E-4</v>
      </c>
    </row>
    <row r="181" spans="1:8" x14ac:dyDescent="0.2">
      <c r="A181" s="9">
        <v>17</v>
      </c>
      <c r="B181" s="9" t="s">
        <v>39</v>
      </c>
      <c r="C181" s="9">
        <v>64</v>
      </c>
      <c r="D181" s="9">
        <v>85</v>
      </c>
      <c r="E181" s="9">
        <v>240.6</v>
      </c>
      <c r="F181" s="9">
        <v>209.73187043861284</v>
      </c>
      <c r="G181" s="9">
        <v>2020</v>
      </c>
      <c r="H181" s="10">
        <v>8.9494064141538369E-4</v>
      </c>
    </row>
    <row r="182" spans="1:8" x14ac:dyDescent="0.2">
      <c r="A182" s="9">
        <v>17</v>
      </c>
      <c r="B182" s="9" t="s">
        <v>39</v>
      </c>
      <c r="C182" s="9">
        <v>65</v>
      </c>
      <c r="D182" s="9">
        <v>50</v>
      </c>
      <c r="E182" s="9">
        <v>240.6</v>
      </c>
      <c r="F182" s="9">
        <v>237.98525893554915</v>
      </c>
      <c r="G182" s="9">
        <v>2020</v>
      </c>
      <c r="H182" s="10">
        <v>6.8553245738063161E-4</v>
      </c>
    </row>
    <row r="183" spans="1:8" x14ac:dyDescent="0.2">
      <c r="A183" s="9">
        <v>17</v>
      </c>
      <c r="B183" s="9" t="s">
        <v>39</v>
      </c>
      <c r="C183" s="9">
        <v>65</v>
      </c>
      <c r="D183" s="9">
        <v>51</v>
      </c>
      <c r="E183" s="9">
        <v>240.6</v>
      </c>
      <c r="F183" s="9">
        <v>236.62121045571033</v>
      </c>
      <c r="G183" s="9">
        <v>2020</v>
      </c>
      <c r="H183" s="10">
        <v>7.005800686813331E-4</v>
      </c>
    </row>
    <row r="184" spans="1:8" x14ac:dyDescent="0.2">
      <c r="A184" s="9">
        <v>17</v>
      </c>
      <c r="B184" s="9" t="s">
        <v>39</v>
      </c>
      <c r="C184" s="9">
        <v>65</v>
      </c>
      <c r="D184" s="9">
        <v>52</v>
      </c>
      <c r="E184" s="9">
        <v>240.6</v>
      </c>
      <c r="F184" s="9">
        <v>235.2203184347002</v>
      </c>
      <c r="G184" s="9">
        <v>2020</v>
      </c>
      <c r="H184" s="10">
        <v>7.1520804509469019E-4</v>
      </c>
    </row>
    <row r="185" spans="1:8" x14ac:dyDescent="0.2">
      <c r="A185" s="9">
        <v>17</v>
      </c>
      <c r="B185" s="9" t="s">
        <v>39</v>
      </c>
      <c r="C185" s="9">
        <v>65</v>
      </c>
      <c r="D185" s="9">
        <v>53</v>
      </c>
      <c r="E185" s="9">
        <v>240.6</v>
      </c>
      <c r="F185" s="9">
        <v>233.78896676586049</v>
      </c>
      <c r="G185" s="9">
        <v>2020</v>
      </c>
      <c r="H185" s="10">
        <v>7.2948065237038256E-4</v>
      </c>
    </row>
    <row r="186" spans="1:8" x14ac:dyDescent="0.2">
      <c r="A186" s="9">
        <v>17</v>
      </c>
      <c r="B186" s="9" t="s">
        <v>39</v>
      </c>
      <c r="C186" s="9">
        <v>65</v>
      </c>
      <c r="D186" s="9">
        <v>54</v>
      </c>
      <c r="E186" s="9">
        <v>240.6</v>
      </c>
      <c r="F186" s="9">
        <v>232.33342610063858</v>
      </c>
      <c r="G186" s="9">
        <v>2020</v>
      </c>
      <c r="H186" s="10">
        <v>7.4341728706748959E-4</v>
      </c>
    </row>
    <row r="187" spans="1:8" x14ac:dyDescent="0.2">
      <c r="A187" s="9">
        <v>17</v>
      </c>
      <c r="B187" s="9" t="s">
        <v>39</v>
      </c>
      <c r="C187" s="9">
        <v>65</v>
      </c>
      <c r="D187" s="9">
        <v>55</v>
      </c>
      <c r="E187" s="9">
        <v>240.6</v>
      </c>
      <c r="F187" s="9">
        <v>230.85995906231008</v>
      </c>
      <c r="G187" s="9">
        <v>2020</v>
      </c>
      <c r="H187" s="10">
        <v>7.5701365957473181E-4</v>
      </c>
    </row>
    <row r="188" spans="1:8" x14ac:dyDescent="0.2">
      <c r="A188" s="9">
        <v>17</v>
      </c>
      <c r="B188" s="9" t="s">
        <v>39</v>
      </c>
      <c r="C188" s="9">
        <v>65</v>
      </c>
      <c r="D188" s="9">
        <v>56</v>
      </c>
      <c r="E188" s="9">
        <v>240.6</v>
      </c>
      <c r="F188" s="9">
        <v>229.37372750479977</v>
      </c>
      <c r="G188" s="9">
        <v>2020</v>
      </c>
      <c r="H188" s="10">
        <v>7.7023861800658625E-4</v>
      </c>
    </row>
    <row r="189" spans="1:8" x14ac:dyDescent="0.2">
      <c r="A189" s="9">
        <v>17</v>
      </c>
      <c r="B189" s="9" t="s">
        <v>39</v>
      </c>
      <c r="C189" s="9">
        <v>65</v>
      </c>
      <c r="D189" s="9">
        <v>57</v>
      </c>
      <c r="E189" s="9">
        <v>240.6</v>
      </c>
      <c r="F189" s="9">
        <v>227.8817245634574</v>
      </c>
      <c r="G189" s="9">
        <v>2020</v>
      </c>
      <c r="H189" s="10">
        <v>7.8314864325108825E-4</v>
      </c>
    </row>
    <row r="190" spans="1:8" x14ac:dyDescent="0.2">
      <c r="A190" s="9">
        <v>17</v>
      </c>
      <c r="B190" s="9" t="s">
        <v>39</v>
      </c>
      <c r="C190" s="9">
        <v>65</v>
      </c>
      <c r="D190" s="9">
        <v>58</v>
      </c>
      <c r="E190" s="9">
        <v>240.6</v>
      </c>
      <c r="F190" s="9">
        <v>226.39189045186359</v>
      </c>
      <c r="G190" s="9">
        <v>2020</v>
      </c>
      <c r="H190" s="10">
        <v>7.9568156804620991E-4</v>
      </c>
    </row>
    <row r="191" spans="1:8" x14ac:dyDescent="0.2">
      <c r="A191" s="9">
        <v>17</v>
      </c>
      <c r="B191" s="9" t="s">
        <v>39</v>
      </c>
      <c r="C191" s="9">
        <v>65</v>
      </c>
      <c r="D191" s="9">
        <v>59</v>
      </c>
      <c r="E191" s="9">
        <v>240.6</v>
      </c>
      <c r="F191" s="9">
        <v>224.91083272598431</v>
      </c>
      <c r="G191" s="9">
        <v>2020</v>
      </c>
      <c r="H191" s="10">
        <v>8.0783411884099608E-4</v>
      </c>
    </row>
    <row r="192" spans="1:8" x14ac:dyDescent="0.2">
      <c r="A192" s="9">
        <v>17</v>
      </c>
      <c r="B192" s="9" t="s">
        <v>39</v>
      </c>
      <c r="C192" s="9">
        <v>65</v>
      </c>
      <c r="D192" s="9">
        <v>60</v>
      </c>
      <c r="E192" s="9">
        <v>240.6</v>
      </c>
      <c r="F192" s="9">
        <v>223.44575991362342</v>
      </c>
      <c r="G192" s="9">
        <v>2020</v>
      </c>
      <c r="H192" s="10">
        <v>8.1959971581463593E-4</v>
      </c>
    </row>
    <row r="193" spans="1:8" x14ac:dyDescent="0.2">
      <c r="A193" s="9">
        <v>17</v>
      </c>
      <c r="B193" s="9" t="s">
        <v>39</v>
      </c>
      <c r="C193" s="9">
        <v>65</v>
      </c>
      <c r="D193" s="9">
        <v>61</v>
      </c>
      <c r="E193" s="9">
        <v>240.6</v>
      </c>
      <c r="F193" s="9">
        <v>222.00401533620501</v>
      </c>
      <c r="G193" s="9">
        <v>2020</v>
      </c>
      <c r="H193" s="10">
        <v>8.3081041322333464E-4</v>
      </c>
    </row>
    <row r="194" spans="1:8" x14ac:dyDescent="0.2">
      <c r="A194" s="9">
        <v>17</v>
      </c>
      <c r="B194" s="9" t="s">
        <v>39</v>
      </c>
      <c r="C194" s="9">
        <v>65</v>
      </c>
      <c r="D194" s="9">
        <v>62</v>
      </c>
      <c r="E194" s="9">
        <v>240.6</v>
      </c>
      <c r="F194" s="9">
        <v>220.59312027291145</v>
      </c>
      <c r="G194" s="9">
        <v>2020</v>
      </c>
      <c r="H194" s="10">
        <v>8.4146208623687557E-4</v>
      </c>
    </row>
    <row r="195" spans="1:8" x14ac:dyDescent="0.2">
      <c r="A195" s="9">
        <v>17</v>
      </c>
      <c r="B195" s="9" t="s">
        <v>39</v>
      </c>
      <c r="C195" s="9">
        <v>65</v>
      </c>
      <c r="D195" s="9">
        <v>63</v>
      </c>
      <c r="E195" s="9">
        <v>240.6</v>
      </c>
      <c r="F195" s="9">
        <v>219.22108350394541</v>
      </c>
      <c r="G195" s="9">
        <v>2020</v>
      </c>
      <c r="H195" s="10">
        <v>8.5146667311719604E-4</v>
      </c>
    </row>
    <row r="196" spans="1:8" x14ac:dyDescent="0.2">
      <c r="A196" s="9">
        <v>17</v>
      </c>
      <c r="B196" s="9" t="s">
        <v>39</v>
      </c>
      <c r="C196" s="9">
        <v>65</v>
      </c>
      <c r="D196" s="9">
        <v>64</v>
      </c>
      <c r="E196" s="9">
        <v>240.6</v>
      </c>
      <c r="F196" s="9">
        <v>217.89572115356324</v>
      </c>
      <c r="G196" s="9">
        <v>2020</v>
      </c>
      <c r="H196" s="10">
        <v>8.6073791680630935E-4</v>
      </c>
    </row>
    <row r="197" spans="1:8" x14ac:dyDescent="0.2">
      <c r="A197" s="9">
        <v>17</v>
      </c>
      <c r="B197" s="9" t="s">
        <v>39</v>
      </c>
      <c r="C197" s="9">
        <v>65</v>
      </c>
      <c r="D197" s="9">
        <v>65</v>
      </c>
      <c r="E197" s="9">
        <v>240.6</v>
      </c>
      <c r="F197" s="9">
        <v>216.62419081998252</v>
      </c>
      <c r="G197" s="9">
        <v>2020</v>
      </c>
      <c r="H197" s="10">
        <v>8.6925637279796513E-4</v>
      </c>
    </row>
    <row r="198" spans="1:8" x14ac:dyDescent="0.2">
      <c r="A198" s="9">
        <v>17</v>
      </c>
      <c r="B198" s="9" t="s">
        <v>39</v>
      </c>
      <c r="C198" s="9">
        <v>65</v>
      </c>
      <c r="D198" s="9">
        <v>66</v>
      </c>
      <c r="E198" s="9">
        <v>240.6</v>
      </c>
      <c r="F198" s="9">
        <v>215.41475419953809</v>
      </c>
      <c r="G198" s="9">
        <v>2020</v>
      </c>
      <c r="H198" s="10">
        <v>8.7684768870546672E-4</v>
      </c>
    </row>
    <row r="199" spans="1:8" x14ac:dyDescent="0.2">
      <c r="A199" s="9">
        <v>17</v>
      </c>
      <c r="B199" s="9" t="s">
        <v>39</v>
      </c>
      <c r="C199" s="9">
        <v>65</v>
      </c>
      <c r="D199" s="9">
        <v>67</v>
      </c>
      <c r="E199" s="9">
        <v>240.6</v>
      </c>
      <c r="F199" s="9">
        <v>214.27362502622969</v>
      </c>
      <c r="G199" s="9">
        <v>2020</v>
      </c>
      <c r="H199" s="10">
        <v>8.8349199573820893E-4</v>
      </c>
    </row>
    <row r="200" spans="1:8" x14ac:dyDescent="0.2">
      <c r="A200" s="9">
        <v>17</v>
      </c>
      <c r="B200" s="9" t="s">
        <v>39</v>
      </c>
      <c r="C200" s="9">
        <v>65</v>
      </c>
      <c r="D200" s="9">
        <v>68</v>
      </c>
      <c r="E200" s="9">
        <v>240.6</v>
      </c>
      <c r="F200" s="9">
        <v>213.20773700341542</v>
      </c>
      <c r="G200" s="9">
        <v>2020</v>
      </c>
      <c r="H200" s="10">
        <v>8.8909243153533174E-4</v>
      </c>
    </row>
    <row r="201" spans="1:8" x14ac:dyDescent="0.2">
      <c r="A201" s="9">
        <v>17</v>
      </c>
      <c r="B201" s="9" t="s">
        <v>39</v>
      </c>
      <c r="C201" s="9">
        <v>65</v>
      </c>
      <c r="D201" s="9">
        <v>69</v>
      </c>
      <c r="E201" s="9">
        <v>240.6</v>
      </c>
      <c r="F201" s="9">
        <v>212.22295934632675</v>
      </c>
      <c r="G201" s="9">
        <v>2020</v>
      </c>
      <c r="H201" s="10">
        <v>8.9348918244421698E-4</v>
      </c>
    </row>
    <row r="202" spans="1:8" x14ac:dyDescent="0.2">
      <c r="A202" s="9">
        <v>17</v>
      </c>
      <c r="B202" s="9" t="s">
        <v>39</v>
      </c>
      <c r="C202" s="9">
        <v>65</v>
      </c>
      <c r="D202" s="9">
        <v>70</v>
      </c>
      <c r="E202" s="9">
        <v>240.6</v>
      </c>
      <c r="F202" s="9">
        <v>211.32354904346491</v>
      </c>
      <c r="G202" s="9">
        <v>2020</v>
      </c>
      <c r="H202" s="10">
        <v>8.9673660675150296E-4</v>
      </c>
    </row>
    <row r="203" spans="1:8" x14ac:dyDescent="0.2">
      <c r="A203" s="9">
        <v>17</v>
      </c>
      <c r="B203" s="9" t="s">
        <v>39</v>
      </c>
      <c r="C203" s="9">
        <v>65</v>
      </c>
      <c r="D203" s="9">
        <v>71</v>
      </c>
      <c r="E203" s="9">
        <v>240.6</v>
      </c>
      <c r="F203" s="9">
        <v>210.51236631273144</v>
      </c>
      <c r="G203" s="9">
        <v>2020</v>
      </c>
      <c r="H203" s="10">
        <v>8.9876514633839989E-4</v>
      </c>
    </row>
    <row r="204" spans="1:8" x14ac:dyDescent="0.2">
      <c r="A204" s="9">
        <v>17</v>
      </c>
      <c r="B204" s="9" t="s">
        <v>39</v>
      </c>
      <c r="C204" s="9">
        <v>65</v>
      </c>
      <c r="D204" s="9">
        <v>72</v>
      </c>
      <c r="E204" s="9">
        <v>240.6</v>
      </c>
      <c r="F204" s="9">
        <v>209.78987683975376</v>
      </c>
      <c r="G204" s="9">
        <v>2020</v>
      </c>
      <c r="H204" s="10">
        <v>8.9968543323001187E-4</v>
      </c>
    </row>
    <row r="205" spans="1:8" x14ac:dyDescent="0.2">
      <c r="A205" s="9">
        <v>17</v>
      </c>
      <c r="B205" s="9" t="s">
        <v>39</v>
      </c>
      <c r="C205" s="9">
        <v>65</v>
      </c>
      <c r="D205" s="9">
        <v>73</v>
      </c>
      <c r="E205" s="9">
        <v>240.6</v>
      </c>
      <c r="F205" s="9">
        <v>209.15501222095648</v>
      </c>
      <c r="G205" s="9">
        <v>2020</v>
      </c>
      <c r="H205" s="10">
        <v>8.9966928973632832E-4</v>
      </c>
    </row>
    <row r="206" spans="1:8" x14ac:dyDescent="0.2">
      <c r="A206" s="9">
        <v>17</v>
      </c>
      <c r="B206" s="9" t="s">
        <v>39</v>
      </c>
      <c r="C206" s="9">
        <v>65</v>
      </c>
      <c r="D206" s="9">
        <v>74</v>
      </c>
      <c r="E206" s="9">
        <v>240.6</v>
      </c>
      <c r="F206" s="9">
        <v>208.60531840698511</v>
      </c>
      <c r="G206" s="9">
        <v>2020</v>
      </c>
      <c r="H206" s="10">
        <v>8.9882013671773809E-4</v>
      </c>
    </row>
    <row r="207" spans="1:8" x14ac:dyDescent="0.2">
      <c r="A207" s="9">
        <v>17</v>
      </c>
      <c r="B207" s="9" t="s">
        <v>39</v>
      </c>
      <c r="C207" s="9">
        <v>65</v>
      </c>
      <c r="D207" s="9">
        <v>75</v>
      </c>
      <c r="E207" s="9">
        <v>240.6</v>
      </c>
      <c r="F207" s="9">
        <v>208.13648327085778</v>
      </c>
      <c r="G207" s="9">
        <v>2020</v>
      </c>
      <c r="H207" s="10">
        <v>8.9739929862157181E-4</v>
      </c>
    </row>
    <row r="208" spans="1:8" x14ac:dyDescent="0.2">
      <c r="A208" s="9">
        <v>17</v>
      </c>
      <c r="B208" s="9" t="s">
        <v>39</v>
      </c>
      <c r="C208" s="9">
        <v>65</v>
      </c>
      <c r="D208" s="9">
        <v>76</v>
      </c>
      <c r="E208" s="9">
        <v>240.6</v>
      </c>
      <c r="F208" s="9">
        <v>207.74367749847949</v>
      </c>
      <c r="G208" s="9">
        <v>2020</v>
      </c>
      <c r="H208" s="10">
        <v>8.9554504258730671E-4</v>
      </c>
    </row>
    <row r="209" spans="1:8" x14ac:dyDescent="0.2">
      <c r="A209" s="9">
        <v>17</v>
      </c>
      <c r="B209" s="9" t="s">
        <v>39</v>
      </c>
      <c r="C209" s="9">
        <v>65</v>
      </c>
      <c r="D209" s="9">
        <v>77</v>
      </c>
      <c r="E209" s="9">
        <v>240.6</v>
      </c>
      <c r="F209" s="9">
        <v>207.42093917203201</v>
      </c>
      <c r="G209" s="9">
        <v>2020</v>
      </c>
      <c r="H209" s="10">
        <v>8.9347120881403893E-4</v>
      </c>
    </row>
    <row r="210" spans="1:8" x14ac:dyDescent="0.2">
      <c r="A210" s="9">
        <v>17</v>
      </c>
      <c r="B210" s="9" t="s">
        <v>39</v>
      </c>
      <c r="C210" s="9">
        <v>65</v>
      </c>
      <c r="D210" s="9">
        <v>78</v>
      </c>
      <c r="E210" s="9">
        <v>240.6</v>
      </c>
      <c r="F210" s="9">
        <v>207.16188844048</v>
      </c>
      <c r="G210" s="9">
        <v>2020</v>
      </c>
      <c r="H210" s="10">
        <v>8.9129031295617106E-4</v>
      </c>
    </row>
    <row r="211" spans="1:8" x14ac:dyDescent="0.2">
      <c r="A211" s="9">
        <v>17</v>
      </c>
      <c r="B211" s="9" t="s">
        <v>39</v>
      </c>
      <c r="C211" s="9">
        <v>65</v>
      </c>
      <c r="D211" s="9">
        <v>79</v>
      </c>
      <c r="E211" s="9">
        <v>240.6</v>
      </c>
      <c r="F211" s="9">
        <v>206.95923907011607</v>
      </c>
      <c r="G211" s="9">
        <v>2020</v>
      </c>
      <c r="H211" s="10">
        <v>8.8916732613201707E-4</v>
      </c>
    </row>
    <row r="212" spans="1:8" x14ac:dyDescent="0.2">
      <c r="A212" s="9">
        <v>17</v>
      </c>
      <c r="B212" s="9" t="s">
        <v>39</v>
      </c>
      <c r="C212" s="9">
        <v>65</v>
      </c>
      <c r="D212" s="9">
        <v>80</v>
      </c>
      <c r="E212" s="9">
        <v>240.6</v>
      </c>
      <c r="F212" s="9">
        <v>206.80508673507677</v>
      </c>
      <c r="G212" s="9">
        <v>2020</v>
      </c>
      <c r="H212" s="10">
        <v>8.8722212964895608E-4</v>
      </c>
    </row>
    <row r="213" spans="1:8" x14ac:dyDescent="0.2">
      <c r="A213" s="9">
        <v>17</v>
      </c>
      <c r="B213" s="9" t="s">
        <v>39</v>
      </c>
      <c r="C213" s="9">
        <v>65</v>
      </c>
      <c r="D213" s="9">
        <v>81</v>
      </c>
      <c r="E213" s="9">
        <v>240.6</v>
      </c>
      <c r="F213" s="9">
        <v>206.69013565403534</v>
      </c>
      <c r="G213" s="9">
        <v>2020</v>
      </c>
      <c r="H213" s="10">
        <v>8.8555227305927848E-4</v>
      </c>
    </row>
    <row r="214" spans="1:8" x14ac:dyDescent="0.2">
      <c r="A214" s="9">
        <v>17</v>
      </c>
      <c r="B214" s="9" t="s">
        <v>39</v>
      </c>
      <c r="C214" s="9">
        <v>65</v>
      </c>
      <c r="D214" s="9">
        <v>82</v>
      </c>
      <c r="E214" s="9">
        <v>240.6</v>
      </c>
      <c r="F214" s="9">
        <v>206.60516944480818</v>
      </c>
      <c r="G214" s="9">
        <v>2020</v>
      </c>
      <c r="H214" s="10">
        <v>8.8423288020278434E-4</v>
      </c>
    </row>
    <row r="215" spans="1:8" x14ac:dyDescent="0.2">
      <c r="A215" s="9">
        <v>17</v>
      </c>
      <c r="B215" s="9" t="s">
        <v>39</v>
      </c>
      <c r="C215" s="9">
        <v>65</v>
      </c>
      <c r="D215" s="9">
        <v>83</v>
      </c>
      <c r="E215" s="9">
        <v>240.6</v>
      </c>
      <c r="F215" s="9">
        <v>206.54335364281286</v>
      </c>
      <c r="G215" s="9">
        <v>2020</v>
      </c>
      <c r="H215" s="10">
        <v>8.8324697057617918E-4</v>
      </c>
    </row>
    <row r="216" spans="1:8" x14ac:dyDescent="0.2">
      <c r="A216" s="9">
        <v>17</v>
      </c>
      <c r="B216" s="9" t="s">
        <v>39</v>
      </c>
      <c r="C216" s="9">
        <v>65</v>
      </c>
      <c r="D216" s="9">
        <v>84</v>
      </c>
      <c r="E216" s="9">
        <v>240.6</v>
      </c>
      <c r="F216" s="9">
        <v>206.49940398348508</v>
      </c>
      <c r="G216" s="9">
        <v>2020</v>
      </c>
      <c r="H216" s="10">
        <v>8.82563104438545E-4</v>
      </c>
    </row>
    <row r="217" spans="1:8" x14ac:dyDescent="0.2">
      <c r="A217" s="9">
        <v>17</v>
      </c>
      <c r="B217" s="9" t="s">
        <v>39</v>
      </c>
      <c r="C217" s="9">
        <v>65</v>
      </c>
      <c r="D217" s="9">
        <v>85</v>
      </c>
      <c r="E217" s="9">
        <v>240.6</v>
      </c>
      <c r="F217" s="9">
        <v>206.46893217729658</v>
      </c>
      <c r="G217" s="9">
        <v>2020</v>
      </c>
      <c r="H217" s="10">
        <v>8.8211837697006886E-4</v>
      </c>
    </row>
    <row r="218" spans="1:8" x14ac:dyDescent="0.2">
      <c r="A218" s="9">
        <v>17</v>
      </c>
      <c r="B218" s="9" t="s">
        <v>39</v>
      </c>
      <c r="C218" s="9">
        <v>66</v>
      </c>
      <c r="D218" s="9">
        <v>50</v>
      </c>
      <c r="E218" s="9">
        <v>240.6</v>
      </c>
      <c r="F218" s="9">
        <v>236.42435112894779</v>
      </c>
      <c r="G218" s="9">
        <v>2020</v>
      </c>
      <c r="H218" s="10">
        <v>6.8367215631943545E-4</v>
      </c>
    </row>
    <row r="219" spans="1:8" x14ac:dyDescent="0.2">
      <c r="A219" s="9">
        <v>17</v>
      </c>
      <c r="B219" s="9" t="s">
        <v>39</v>
      </c>
      <c r="C219" s="9">
        <v>66</v>
      </c>
      <c r="D219" s="9">
        <v>51</v>
      </c>
      <c r="E219" s="9">
        <v>240.6</v>
      </c>
      <c r="F219" s="9">
        <v>235.05084074673991</v>
      </c>
      <c r="G219" s="9">
        <v>2020</v>
      </c>
      <c r="H219" s="10">
        <v>6.9978163392596425E-4</v>
      </c>
    </row>
    <row r="220" spans="1:8" x14ac:dyDescent="0.2">
      <c r="A220" s="9">
        <v>17</v>
      </c>
      <c r="B220" s="9" t="s">
        <v>39</v>
      </c>
      <c r="C220" s="9">
        <v>66</v>
      </c>
      <c r="D220" s="9">
        <v>52</v>
      </c>
      <c r="E220" s="9">
        <v>240.6</v>
      </c>
      <c r="F220" s="9">
        <v>233.63348602477365</v>
      </c>
      <c r="G220" s="9">
        <v>2020</v>
      </c>
      <c r="H220" s="10">
        <v>7.1534397262999424E-4</v>
      </c>
    </row>
    <row r="221" spans="1:8" x14ac:dyDescent="0.2">
      <c r="A221" s="9">
        <v>17</v>
      </c>
      <c r="B221" s="9" t="s">
        <v>39</v>
      </c>
      <c r="C221" s="9">
        <v>66</v>
      </c>
      <c r="D221" s="9">
        <v>53</v>
      </c>
      <c r="E221" s="9">
        <v>240.6</v>
      </c>
      <c r="F221" s="9">
        <v>232.17888729280017</v>
      </c>
      <c r="G221" s="9">
        <v>2020</v>
      </c>
      <c r="H221" s="10">
        <v>7.3041801749561123E-4</v>
      </c>
    </row>
    <row r="222" spans="1:8" x14ac:dyDescent="0.2">
      <c r="A222" s="9">
        <v>17</v>
      </c>
      <c r="B222" s="9" t="s">
        <v>39</v>
      </c>
      <c r="C222" s="9">
        <v>66</v>
      </c>
      <c r="D222" s="9">
        <v>54</v>
      </c>
      <c r="E222" s="9">
        <v>240.6</v>
      </c>
      <c r="F222" s="9">
        <v>230.69373479566147</v>
      </c>
      <c r="G222" s="9">
        <v>2020</v>
      </c>
      <c r="H222" s="10">
        <v>7.4503281135719017E-4</v>
      </c>
    </row>
    <row r="223" spans="1:8" x14ac:dyDescent="0.2">
      <c r="A223" s="9">
        <v>17</v>
      </c>
      <c r="B223" s="9" t="s">
        <v>39</v>
      </c>
      <c r="C223" s="9">
        <v>66</v>
      </c>
      <c r="D223" s="9">
        <v>55</v>
      </c>
      <c r="E223" s="9">
        <v>240.6</v>
      </c>
      <c r="F223" s="9">
        <v>229.18464880217778</v>
      </c>
      <c r="G223" s="9">
        <v>2020</v>
      </c>
      <c r="H223" s="10">
        <v>7.5919464848915065E-4</v>
      </c>
    </row>
    <row r="224" spans="1:8" x14ac:dyDescent="0.2">
      <c r="A224" s="9">
        <v>17</v>
      </c>
      <c r="B224" s="9" t="s">
        <v>39</v>
      </c>
      <c r="C224" s="9">
        <v>66</v>
      </c>
      <c r="D224" s="9">
        <v>56</v>
      </c>
      <c r="E224" s="9">
        <v>240.6</v>
      </c>
      <c r="F224" s="9">
        <v>227.65806605867965</v>
      </c>
      <c r="G224" s="9">
        <v>2020</v>
      </c>
      <c r="H224" s="10">
        <v>7.7292038723478132E-4</v>
      </c>
    </row>
    <row r="225" spans="1:8" x14ac:dyDescent="0.2">
      <c r="A225" s="9">
        <v>17</v>
      </c>
      <c r="B225" s="9" t="s">
        <v>39</v>
      </c>
      <c r="C225" s="9">
        <v>66</v>
      </c>
      <c r="D225" s="9">
        <v>57</v>
      </c>
      <c r="E225" s="9">
        <v>240.6</v>
      </c>
      <c r="F225" s="9">
        <v>226.11963978630209</v>
      </c>
      <c r="G225" s="9">
        <v>2020</v>
      </c>
      <c r="H225" s="10">
        <v>7.8620831710950049E-4</v>
      </c>
    </row>
    <row r="226" spans="1:8" x14ac:dyDescent="0.2">
      <c r="A226" s="9">
        <v>17</v>
      </c>
      <c r="B226" s="9" t="s">
        <v>39</v>
      </c>
      <c r="C226" s="9">
        <v>66</v>
      </c>
      <c r="D226" s="9">
        <v>58</v>
      </c>
      <c r="E226" s="9">
        <v>240.6</v>
      </c>
      <c r="F226" s="9">
        <v>224.57704089510781</v>
      </c>
      <c r="G226" s="9">
        <v>2020</v>
      </c>
      <c r="H226" s="10">
        <v>7.9896076345828502E-4</v>
      </c>
    </row>
    <row r="227" spans="1:8" x14ac:dyDescent="0.2">
      <c r="A227" s="9">
        <v>17</v>
      </c>
      <c r="B227" s="9" t="s">
        <v>39</v>
      </c>
      <c r="C227" s="9">
        <v>66</v>
      </c>
      <c r="D227" s="9">
        <v>59</v>
      </c>
      <c r="E227" s="9">
        <v>240.6</v>
      </c>
      <c r="F227" s="9">
        <v>223.03812923961235</v>
      </c>
      <c r="G227" s="9">
        <v>2020</v>
      </c>
      <c r="H227" s="10">
        <v>8.1121872231695012E-4</v>
      </c>
    </row>
    <row r="228" spans="1:8" x14ac:dyDescent="0.2">
      <c r="A228" s="9">
        <v>17</v>
      </c>
      <c r="B228" s="9" t="s">
        <v>39</v>
      </c>
      <c r="C228" s="9">
        <v>66</v>
      </c>
      <c r="D228" s="9">
        <v>60</v>
      </c>
      <c r="E228" s="9">
        <v>240.6</v>
      </c>
      <c r="F228" s="9">
        <v>221.51045384843641</v>
      </c>
      <c r="G228" s="9">
        <v>2020</v>
      </c>
      <c r="H228" s="10">
        <v>8.2297717453808377E-4</v>
      </c>
    </row>
    <row r="229" spans="1:8" x14ac:dyDescent="0.2">
      <c r="A229" s="9">
        <v>17</v>
      </c>
      <c r="B229" s="9" t="s">
        <v>39</v>
      </c>
      <c r="C229" s="9">
        <v>66</v>
      </c>
      <c r="D229" s="9">
        <v>61</v>
      </c>
      <c r="E229" s="9">
        <v>240.6</v>
      </c>
      <c r="F229" s="9">
        <v>220.00163505360266</v>
      </c>
      <c r="G229" s="9">
        <v>2020</v>
      </c>
      <c r="H229" s="10">
        <v>8.3404931367570369E-4</v>
      </c>
    </row>
    <row r="230" spans="1:8" x14ac:dyDescent="0.2">
      <c r="A230" s="9">
        <v>17</v>
      </c>
      <c r="B230" s="9" t="s">
        <v>39</v>
      </c>
      <c r="C230" s="9">
        <v>66</v>
      </c>
      <c r="D230" s="9">
        <v>62</v>
      </c>
      <c r="E230" s="9">
        <v>240.6</v>
      </c>
      <c r="F230" s="9">
        <v>218.51955821834255</v>
      </c>
      <c r="G230" s="9">
        <v>2020</v>
      </c>
      <c r="H230" s="10">
        <v>8.4442359039773674E-4</v>
      </c>
    </row>
    <row r="231" spans="1:8" x14ac:dyDescent="0.2">
      <c r="A231" s="9">
        <v>17</v>
      </c>
      <c r="B231" s="9" t="s">
        <v>39</v>
      </c>
      <c r="C231" s="9">
        <v>66</v>
      </c>
      <c r="D231" s="9">
        <v>63</v>
      </c>
      <c r="E231" s="9">
        <v>240.6</v>
      </c>
      <c r="F231" s="9">
        <v>217.07277086211943</v>
      </c>
      <c r="G231" s="9">
        <v>2020</v>
      </c>
      <c r="H231" s="10">
        <v>8.5400123933943028E-4</v>
      </c>
    </row>
    <row r="232" spans="1:8" x14ac:dyDescent="0.2">
      <c r="A232" s="9">
        <v>17</v>
      </c>
      <c r="B232" s="9" t="s">
        <v>39</v>
      </c>
      <c r="C232" s="9">
        <v>66</v>
      </c>
      <c r="D232" s="9">
        <v>64</v>
      </c>
      <c r="E232" s="9">
        <v>240.6</v>
      </c>
      <c r="F232" s="9">
        <v>215.66975587240242</v>
      </c>
      <c r="G232" s="9">
        <v>2020</v>
      </c>
      <c r="H232" s="10">
        <v>8.6268570084180318E-4</v>
      </c>
    </row>
    <row r="233" spans="1:8" x14ac:dyDescent="0.2">
      <c r="A233" s="9">
        <v>17</v>
      </c>
      <c r="B233" s="9" t="s">
        <v>39</v>
      </c>
      <c r="C233" s="9">
        <v>66</v>
      </c>
      <c r="D233" s="9">
        <v>65</v>
      </c>
      <c r="E233" s="9">
        <v>240.6</v>
      </c>
      <c r="F233" s="9">
        <v>214.31841311095471</v>
      </c>
      <c r="G233" s="9">
        <v>2020</v>
      </c>
      <c r="H233" s="10">
        <v>8.7046138104714837E-4</v>
      </c>
    </row>
    <row r="234" spans="1:8" x14ac:dyDescent="0.2">
      <c r="A234" s="9">
        <v>17</v>
      </c>
      <c r="B234" s="9" t="s">
        <v>39</v>
      </c>
      <c r="C234" s="9">
        <v>66</v>
      </c>
      <c r="D234" s="9">
        <v>66</v>
      </c>
      <c r="E234" s="9">
        <v>240.6</v>
      </c>
      <c r="F234" s="9">
        <v>213.02800071052036</v>
      </c>
      <c r="G234" s="9">
        <v>2020</v>
      </c>
      <c r="H234" s="10">
        <v>8.7714356918749763E-4</v>
      </c>
    </row>
    <row r="235" spans="1:8" x14ac:dyDescent="0.2">
      <c r="A235" s="9">
        <v>17</v>
      </c>
      <c r="B235" s="9" t="s">
        <v>39</v>
      </c>
      <c r="C235" s="9">
        <v>66</v>
      </c>
      <c r="D235" s="9">
        <v>67</v>
      </c>
      <c r="E235" s="9">
        <v>240.6</v>
      </c>
      <c r="F235" s="9">
        <v>211.80572781337338</v>
      </c>
      <c r="G235" s="9">
        <v>2020</v>
      </c>
      <c r="H235" s="10">
        <v>8.8272085008715738E-4</v>
      </c>
    </row>
    <row r="236" spans="1:8" x14ac:dyDescent="0.2">
      <c r="A236" s="9">
        <v>17</v>
      </c>
      <c r="B236" s="9" t="s">
        <v>39</v>
      </c>
      <c r="C236" s="9">
        <v>66</v>
      </c>
      <c r="D236" s="9">
        <v>68</v>
      </c>
      <c r="E236" s="9">
        <v>240.6</v>
      </c>
      <c r="F236" s="9">
        <v>210.65969037938865</v>
      </c>
      <c r="G236" s="9">
        <v>2020</v>
      </c>
      <c r="H236" s="10">
        <v>8.871038170360769E-4</v>
      </c>
    </row>
    <row r="237" spans="1:8" x14ac:dyDescent="0.2">
      <c r="A237" s="9">
        <v>17</v>
      </c>
      <c r="B237" s="9" t="s">
        <v>39</v>
      </c>
      <c r="C237" s="9">
        <v>66</v>
      </c>
      <c r="D237" s="9">
        <v>69</v>
      </c>
      <c r="E237" s="9">
        <v>240.6</v>
      </c>
      <c r="F237" s="9">
        <v>209.59695630776133</v>
      </c>
      <c r="G237" s="9">
        <v>2020</v>
      </c>
      <c r="H237" s="10">
        <v>8.9013476886322244E-4</v>
      </c>
    </row>
    <row r="238" spans="1:8" x14ac:dyDescent="0.2">
      <c r="A238" s="9">
        <v>17</v>
      </c>
      <c r="B238" s="9" t="s">
        <v>39</v>
      </c>
      <c r="C238" s="9">
        <v>66</v>
      </c>
      <c r="D238" s="9">
        <v>70</v>
      </c>
      <c r="E238" s="9">
        <v>240.6</v>
      </c>
      <c r="F238" s="9">
        <v>208.62291249019273</v>
      </c>
      <c r="G238" s="9">
        <v>2020</v>
      </c>
      <c r="H238" s="10">
        <v>8.9189534224235205E-4</v>
      </c>
    </row>
    <row r="239" spans="1:8" x14ac:dyDescent="0.2">
      <c r="A239" s="9">
        <v>17</v>
      </c>
      <c r="B239" s="9" t="s">
        <v>39</v>
      </c>
      <c r="C239" s="9">
        <v>66</v>
      </c>
      <c r="D239" s="9">
        <v>71</v>
      </c>
      <c r="E239" s="9">
        <v>240.6</v>
      </c>
      <c r="F239" s="9">
        <v>207.74143720061642</v>
      </c>
      <c r="G239" s="9">
        <v>2020</v>
      </c>
      <c r="H239" s="10">
        <v>8.9233586694415716E-4</v>
      </c>
    </row>
    <row r="240" spans="1:8" x14ac:dyDescent="0.2">
      <c r="A240" s="9">
        <v>17</v>
      </c>
      <c r="B240" s="9" t="s">
        <v>39</v>
      </c>
      <c r="C240" s="9">
        <v>66</v>
      </c>
      <c r="D240" s="9">
        <v>72</v>
      </c>
      <c r="E240" s="9">
        <v>240.6</v>
      </c>
      <c r="F240" s="9">
        <v>206.95378045161752</v>
      </c>
      <c r="G240" s="9">
        <v>2020</v>
      </c>
      <c r="H240" s="10">
        <v>8.9160480566413875E-4</v>
      </c>
    </row>
    <row r="241" spans="1:8" x14ac:dyDescent="0.2">
      <c r="A241" s="9">
        <v>17</v>
      </c>
      <c r="B241" s="9" t="s">
        <v>39</v>
      </c>
      <c r="C241" s="9">
        <v>66</v>
      </c>
      <c r="D241" s="9">
        <v>73</v>
      </c>
      <c r="E241" s="9">
        <v>240.6</v>
      </c>
      <c r="F241" s="9">
        <v>206.25950213550999</v>
      </c>
      <c r="G241" s="9">
        <v>2020</v>
      </c>
      <c r="H241" s="10">
        <v>8.899198560159263E-4</v>
      </c>
    </row>
    <row r="242" spans="1:8" x14ac:dyDescent="0.2">
      <c r="A242" s="9">
        <v>17</v>
      </c>
      <c r="B242" s="9" t="s">
        <v>39</v>
      </c>
      <c r="C242" s="9">
        <v>66</v>
      </c>
      <c r="D242" s="9">
        <v>74</v>
      </c>
      <c r="E242" s="9">
        <v>240.6</v>
      </c>
      <c r="F242" s="9">
        <v>205.65658852940248</v>
      </c>
      <c r="G242" s="9">
        <v>2020</v>
      </c>
      <c r="H242" s="10">
        <v>8.8742049979110779E-4</v>
      </c>
    </row>
    <row r="243" spans="1:8" x14ac:dyDescent="0.2">
      <c r="A243" s="9">
        <v>17</v>
      </c>
      <c r="B243" s="9" t="s">
        <v>39</v>
      </c>
      <c r="C243" s="9">
        <v>66</v>
      </c>
      <c r="D243" s="9">
        <v>75</v>
      </c>
      <c r="E243" s="9">
        <v>240.6</v>
      </c>
      <c r="F243" s="9">
        <v>205.14091971431512</v>
      </c>
      <c r="G243" s="9">
        <v>2020</v>
      </c>
      <c r="H243" s="10">
        <v>8.8441853518040562E-4</v>
      </c>
    </row>
    <row r="244" spans="1:8" x14ac:dyDescent="0.2">
      <c r="A244" s="9">
        <v>17</v>
      </c>
      <c r="B244" s="9" t="s">
        <v>39</v>
      </c>
      <c r="C244" s="9">
        <v>66</v>
      </c>
      <c r="D244" s="9">
        <v>76</v>
      </c>
      <c r="E244" s="9">
        <v>240.6</v>
      </c>
      <c r="F244" s="9">
        <v>204.70773994817978</v>
      </c>
      <c r="G244" s="9">
        <v>2020</v>
      </c>
      <c r="H244" s="10">
        <v>8.8108364833660365E-4</v>
      </c>
    </row>
    <row r="245" spans="1:8" x14ac:dyDescent="0.2">
      <c r="A245" s="9">
        <v>17</v>
      </c>
      <c r="B245" s="9" t="s">
        <v>39</v>
      </c>
      <c r="C245" s="9">
        <v>66</v>
      </c>
      <c r="D245" s="9">
        <v>77</v>
      </c>
      <c r="E245" s="9">
        <v>240.6</v>
      </c>
      <c r="F245" s="9">
        <v>204.35097454353229</v>
      </c>
      <c r="G245" s="9">
        <v>2020</v>
      </c>
      <c r="H245" s="10">
        <v>8.7766602807207443E-4</v>
      </c>
    </row>
    <row r="246" spans="1:8" x14ac:dyDescent="0.2">
      <c r="A246" s="9">
        <v>17</v>
      </c>
      <c r="B246" s="9" t="s">
        <v>39</v>
      </c>
      <c r="C246" s="9">
        <v>66</v>
      </c>
      <c r="D246" s="9">
        <v>78</v>
      </c>
      <c r="E246" s="9">
        <v>240.6</v>
      </c>
      <c r="F246" s="9">
        <v>204.06400297825715</v>
      </c>
      <c r="G246" s="9">
        <v>2020</v>
      </c>
      <c r="H246" s="10">
        <v>8.7429482681226954E-4</v>
      </c>
    </row>
    <row r="247" spans="1:8" x14ac:dyDescent="0.2">
      <c r="A247" s="9">
        <v>17</v>
      </c>
      <c r="B247" s="9" t="s">
        <v>39</v>
      </c>
      <c r="C247" s="9">
        <v>66</v>
      </c>
      <c r="D247" s="9">
        <v>79</v>
      </c>
      <c r="E247" s="9">
        <v>240.6</v>
      </c>
      <c r="F247" s="9">
        <v>203.83910327496517</v>
      </c>
      <c r="G247" s="9">
        <v>2020</v>
      </c>
      <c r="H247" s="10">
        <v>8.7115204058919632E-4</v>
      </c>
    </row>
    <row r="248" spans="1:8" x14ac:dyDescent="0.2">
      <c r="A248" s="9">
        <v>17</v>
      </c>
      <c r="B248" s="9" t="s">
        <v>39</v>
      </c>
      <c r="C248" s="9">
        <v>66</v>
      </c>
      <c r="D248" s="9">
        <v>80</v>
      </c>
      <c r="E248" s="9">
        <v>240.6</v>
      </c>
      <c r="F248" s="9">
        <v>203.66776397819896</v>
      </c>
      <c r="G248" s="9">
        <v>2020</v>
      </c>
      <c r="H248" s="10">
        <v>8.683618407596223E-4</v>
      </c>
    </row>
    <row r="249" spans="1:8" x14ac:dyDescent="0.2">
      <c r="A249" s="9">
        <v>17</v>
      </c>
      <c r="B249" s="9" t="s">
        <v>39</v>
      </c>
      <c r="C249" s="9">
        <v>66</v>
      </c>
      <c r="D249" s="9">
        <v>81</v>
      </c>
      <c r="E249" s="9">
        <v>240.6</v>
      </c>
      <c r="F249" s="9">
        <v>203.53981414931701</v>
      </c>
      <c r="G249" s="9">
        <v>2020</v>
      </c>
      <c r="H249" s="10">
        <v>8.660137544430432E-4</v>
      </c>
    </row>
    <row r="250" spans="1:8" x14ac:dyDescent="0.2">
      <c r="A250" s="9">
        <v>17</v>
      </c>
      <c r="B250" s="9" t="s">
        <v>39</v>
      </c>
      <c r="C250" s="9">
        <v>66</v>
      </c>
      <c r="D250" s="9">
        <v>82</v>
      </c>
      <c r="E250" s="9">
        <v>240.6</v>
      </c>
      <c r="F250" s="9">
        <v>203.44509040118879</v>
      </c>
      <c r="G250" s="9">
        <v>2020</v>
      </c>
      <c r="H250" s="10">
        <v>8.6416957545798858E-4</v>
      </c>
    </row>
    <row r="251" spans="1:8" x14ac:dyDescent="0.2">
      <c r="A251" s="9">
        <v>17</v>
      </c>
      <c r="B251" s="9" t="s">
        <v>39</v>
      </c>
      <c r="C251" s="9">
        <v>66</v>
      </c>
      <c r="D251" s="9">
        <v>83</v>
      </c>
      <c r="E251" s="9">
        <v>240.6</v>
      </c>
      <c r="F251" s="9">
        <v>203.3760613221236</v>
      </c>
      <c r="G251" s="9">
        <v>2020</v>
      </c>
      <c r="H251" s="10">
        <v>8.6279107318528228E-4</v>
      </c>
    </row>
    <row r="252" spans="1:8" x14ac:dyDescent="0.2">
      <c r="A252" s="9">
        <v>17</v>
      </c>
      <c r="B252" s="9" t="s">
        <v>39</v>
      </c>
      <c r="C252" s="9">
        <v>66</v>
      </c>
      <c r="D252" s="9">
        <v>84</v>
      </c>
      <c r="E252" s="9">
        <v>240.6</v>
      </c>
      <c r="F252" s="9">
        <v>203.32690246793953</v>
      </c>
      <c r="G252" s="9">
        <v>2020</v>
      </c>
      <c r="H252" s="10">
        <v>8.6182664793732109E-4</v>
      </c>
    </row>
    <row r="253" spans="1:8" x14ac:dyDescent="0.2">
      <c r="A253" s="9">
        <v>17</v>
      </c>
      <c r="B253" s="9" t="s">
        <v>39</v>
      </c>
      <c r="C253" s="9">
        <v>66</v>
      </c>
      <c r="D253" s="9">
        <v>85</v>
      </c>
      <c r="E253" s="9">
        <v>240.6</v>
      </c>
      <c r="F253" s="9">
        <v>203.29276332572948</v>
      </c>
      <c r="G253" s="9">
        <v>2020</v>
      </c>
      <c r="H253" s="10">
        <v>8.6118970376095343E-4</v>
      </c>
    </row>
    <row r="254" spans="1:8" x14ac:dyDescent="0.2">
      <c r="A254" s="9">
        <v>17</v>
      </c>
      <c r="B254" s="9" t="s">
        <v>39</v>
      </c>
      <c r="C254" s="9">
        <v>67</v>
      </c>
      <c r="D254" s="9">
        <v>50</v>
      </c>
      <c r="E254" s="9">
        <v>240.6</v>
      </c>
      <c r="F254" s="9">
        <v>234.90059096263761</v>
      </c>
      <c r="G254" s="9">
        <v>2020</v>
      </c>
      <c r="H254" s="10">
        <v>6.7821491703254073E-4</v>
      </c>
    </row>
    <row r="255" spans="1:8" x14ac:dyDescent="0.2">
      <c r="A255" s="9">
        <v>17</v>
      </c>
      <c r="B255" s="9" t="s">
        <v>39</v>
      </c>
      <c r="C255" s="9">
        <v>67</v>
      </c>
      <c r="D255" s="9">
        <v>51</v>
      </c>
      <c r="E255" s="9">
        <v>240.6</v>
      </c>
      <c r="F255" s="9">
        <v>233.5247286412131</v>
      </c>
      <c r="G255" s="9">
        <v>2020</v>
      </c>
      <c r="H255" s="10">
        <v>6.9549016529575191E-4</v>
      </c>
    </row>
    <row r="256" spans="1:8" x14ac:dyDescent="0.2">
      <c r="A256" s="9">
        <v>17</v>
      </c>
      <c r="B256" s="9" t="s">
        <v>39</v>
      </c>
      <c r="C256" s="9">
        <v>67</v>
      </c>
      <c r="D256" s="9">
        <v>52</v>
      </c>
      <c r="E256" s="9">
        <v>240.6</v>
      </c>
      <c r="F256" s="9">
        <v>232.09787223838208</v>
      </c>
      <c r="G256" s="9">
        <v>2020</v>
      </c>
      <c r="H256" s="10">
        <v>7.1210477052169893E-4</v>
      </c>
    </row>
    <row r="257" spans="1:8" x14ac:dyDescent="0.2">
      <c r="A257" s="9">
        <v>17</v>
      </c>
      <c r="B257" s="9" t="s">
        <v>39</v>
      </c>
      <c r="C257" s="9">
        <v>67</v>
      </c>
      <c r="D257" s="9">
        <v>53</v>
      </c>
      <c r="E257" s="9">
        <v>240.6</v>
      </c>
      <c r="F257" s="9">
        <v>230.62664960147097</v>
      </c>
      <c r="G257" s="9">
        <v>2020</v>
      </c>
      <c r="H257" s="10">
        <v>7.2809347710503037E-4</v>
      </c>
    </row>
    <row r="258" spans="1:8" x14ac:dyDescent="0.2">
      <c r="A258" s="9">
        <v>17</v>
      </c>
      <c r="B258" s="9" t="s">
        <v>39</v>
      </c>
      <c r="C258" s="9">
        <v>67</v>
      </c>
      <c r="D258" s="9">
        <v>54</v>
      </c>
      <c r="E258" s="9">
        <v>240.6</v>
      </c>
      <c r="F258" s="9">
        <v>229.11798769864376</v>
      </c>
      <c r="G258" s="9">
        <v>2020</v>
      </c>
      <c r="H258" s="10">
        <v>7.434733880928321E-4</v>
      </c>
    </row>
    <row r="259" spans="1:8" x14ac:dyDescent="0.2">
      <c r="A259" s="9">
        <v>17</v>
      </c>
      <c r="B259" s="9" t="s">
        <v>39</v>
      </c>
      <c r="C259" s="9">
        <v>67</v>
      </c>
      <c r="D259" s="9">
        <v>55</v>
      </c>
      <c r="E259" s="9">
        <v>240.6</v>
      </c>
      <c r="F259" s="9">
        <v>227.57893734990421</v>
      </c>
      <c r="G259" s="9">
        <v>2020</v>
      </c>
      <c r="H259" s="10">
        <v>7.5826193685351575E-4</v>
      </c>
    </row>
    <row r="260" spans="1:8" x14ac:dyDescent="0.2">
      <c r="A260" s="9">
        <v>17</v>
      </c>
      <c r="B260" s="9" t="s">
        <v>39</v>
      </c>
      <c r="C260" s="9">
        <v>67</v>
      </c>
      <c r="D260" s="9">
        <v>56</v>
      </c>
      <c r="E260" s="9">
        <v>240.6</v>
      </c>
      <c r="F260" s="9">
        <v>226.0163184082555</v>
      </c>
      <c r="G260" s="9">
        <v>2020</v>
      </c>
      <c r="H260" s="10">
        <v>7.7248463438768077E-4</v>
      </c>
    </row>
    <row r="261" spans="1:8" x14ac:dyDescent="0.2">
      <c r="A261" s="9">
        <v>17</v>
      </c>
      <c r="B261" s="9" t="s">
        <v>39</v>
      </c>
      <c r="C261" s="9">
        <v>67</v>
      </c>
      <c r="D261" s="9">
        <v>57</v>
      </c>
      <c r="E261" s="9">
        <v>240.6</v>
      </c>
      <c r="F261" s="9">
        <v>224.43708481706474</v>
      </c>
      <c r="G261" s="9">
        <v>2020</v>
      </c>
      <c r="H261" s="10">
        <v>7.86195714585947E-4</v>
      </c>
    </row>
    <row r="262" spans="1:8" x14ac:dyDescent="0.2">
      <c r="A262" s="9">
        <v>17</v>
      </c>
      <c r="B262" s="9" t="s">
        <v>39</v>
      </c>
      <c r="C262" s="9">
        <v>67</v>
      </c>
      <c r="D262" s="9">
        <v>58</v>
      </c>
      <c r="E262" s="9">
        <v>240.6</v>
      </c>
      <c r="F262" s="9">
        <v>222.84755393872572</v>
      </c>
      <c r="G262" s="9">
        <v>2020</v>
      </c>
      <c r="H262" s="10">
        <v>7.9922560925053238E-4</v>
      </c>
    </row>
    <row r="263" spans="1:8" x14ac:dyDescent="0.2">
      <c r="A263" s="9">
        <v>17</v>
      </c>
      <c r="B263" s="9" t="s">
        <v>39</v>
      </c>
      <c r="C263" s="9">
        <v>67</v>
      </c>
      <c r="D263" s="9">
        <v>59</v>
      </c>
      <c r="E263" s="9">
        <v>240.6</v>
      </c>
      <c r="F263" s="9">
        <v>221.25535564068929</v>
      </c>
      <c r="G263" s="9">
        <v>2020</v>
      </c>
      <c r="H263" s="10">
        <v>8.115798069283336E-4</v>
      </c>
    </row>
    <row r="264" spans="1:8" x14ac:dyDescent="0.2">
      <c r="A264" s="9">
        <v>17</v>
      </c>
      <c r="B264" s="9" t="s">
        <v>39</v>
      </c>
      <c r="C264" s="9">
        <v>67</v>
      </c>
      <c r="D264" s="9">
        <v>60</v>
      </c>
      <c r="E264" s="9">
        <v>240.6</v>
      </c>
      <c r="F264" s="9">
        <v>219.66932351812204</v>
      </c>
      <c r="G264" s="9">
        <v>2020</v>
      </c>
      <c r="H264" s="10">
        <v>8.233013012431458E-4</v>
      </c>
    </row>
    <row r="265" spans="1:8" x14ac:dyDescent="0.2">
      <c r="A265" s="9">
        <v>17</v>
      </c>
      <c r="B265" s="9" t="s">
        <v>39</v>
      </c>
      <c r="C265" s="9">
        <v>67</v>
      </c>
      <c r="D265" s="9">
        <v>61</v>
      </c>
      <c r="E265" s="9">
        <v>240.6</v>
      </c>
      <c r="F265" s="9">
        <v>218.09747035939952</v>
      </c>
      <c r="G265" s="9">
        <v>2020</v>
      </c>
      <c r="H265" s="10">
        <v>8.3419171003188135E-4</v>
      </c>
    </row>
    <row r="266" spans="1:8" x14ac:dyDescent="0.2">
      <c r="A266" s="9">
        <v>17</v>
      </c>
      <c r="B266" s="9" t="s">
        <v>39</v>
      </c>
      <c r="C266" s="9">
        <v>67</v>
      </c>
      <c r="D266" s="9">
        <v>62</v>
      </c>
      <c r="E266" s="9">
        <v>240.6</v>
      </c>
      <c r="F266" s="9">
        <v>216.54799838042001</v>
      </c>
      <c r="G266" s="9">
        <v>2020</v>
      </c>
      <c r="H266" s="10">
        <v>8.4423068038881176E-4</v>
      </c>
    </row>
    <row r="267" spans="1:8" x14ac:dyDescent="0.2">
      <c r="A267" s="9">
        <v>17</v>
      </c>
      <c r="B267" s="9" t="s">
        <v>39</v>
      </c>
      <c r="C267" s="9">
        <v>67</v>
      </c>
      <c r="D267" s="9">
        <v>63</v>
      </c>
      <c r="E267" s="9">
        <v>240.6</v>
      </c>
      <c r="F267" s="9">
        <v>215.02991554133925</v>
      </c>
      <c r="G267" s="9">
        <v>2020</v>
      </c>
      <c r="H267" s="10">
        <v>8.533057584507041E-4</v>
      </c>
    </row>
    <row r="268" spans="1:8" x14ac:dyDescent="0.2">
      <c r="A268" s="9">
        <v>17</v>
      </c>
      <c r="B268" s="9" t="s">
        <v>39</v>
      </c>
      <c r="C268" s="9">
        <v>67</v>
      </c>
      <c r="D268" s="9">
        <v>64</v>
      </c>
      <c r="E268" s="9">
        <v>240.6</v>
      </c>
      <c r="F268" s="9">
        <v>213.55229760672793</v>
      </c>
      <c r="G268" s="9">
        <v>2020</v>
      </c>
      <c r="H268" s="10">
        <v>8.6130637795372045E-4</v>
      </c>
    </row>
    <row r="269" spans="1:8" x14ac:dyDescent="0.2">
      <c r="A269" s="9">
        <v>17</v>
      </c>
      <c r="B269" s="9" t="s">
        <v>39</v>
      </c>
      <c r="C269" s="9">
        <v>67</v>
      </c>
      <c r="D269" s="9">
        <v>65</v>
      </c>
      <c r="E269" s="9">
        <v>240.6</v>
      </c>
      <c r="F269" s="9">
        <v>212.1237257151293</v>
      </c>
      <c r="G269" s="9">
        <v>2020</v>
      </c>
      <c r="H269" s="10">
        <v>8.682179598243796E-4</v>
      </c>
    </row>
    <row r="270" spans="1:8" x14ac:dyDescent="0.2">
      <c r="A270" s="9">
        <v>17</v>
      </c>
      <c r="B270" s="9" t="s">
        <v>39</v>
      </c>
      <c r="C270" s="9">
        <v>67</v>
      </c>
      <c r="D270" s="9">
        <v>66</v>
      </c>
      <c r="E270" s="9">
        <v>240.6</v>
      </c>
      <c r="F270" s="9">
        <v>210.7544019813144</v>
      </c>
      <c r="G270" s="9">
        <v>2020</v>
      </c>
      <c r="H270" s="10">
        <v>8.7384248865893721E-4</v>
      </c>
    </row>
    <row r="271" spans="1:8" x14ac:dyDescent="0.2">
      <c r="A271" s="9">
        <v>17</v>
      </c>
      <c r="B271" s="9" t="s">
        <v>39</v>
      </c>
      <c r="C271" s="9">
        <v>67</v>
      </c>
      <c r="D271" s="9">
        <v>67</v>
      </c>
      <c r="E271" s="9">
        <v>240.6</v>
      </c>
      <c r="F271" s="9">
        <v>209.45249874566036</v>
      </c>
      <c r="G271" s="9">
        <v>2020</v>
      </c>
      <c r="H271" s="10">
        <v>8.7817398407094669E-4</v>
      </c>
    </row>
    <row r="272" spans="1:8" x14ac:dyDescent="0.2">
      <c r="A272" s="9">
        <v>17</v>
      </c>
      <c r="B272" s="9" t="s">
        <v>39</v>
      </c>
      <c r="C272" s="9">
        <v>67</v>
      </c>
      <c r="D272" s="9">
        <v>68</v>
      </c>
      <c r="E272" s="9">
        <v>240.6</v>
      </c>
      <c r="F272" s="9">
        <v>208.22727596239912</v>
      </c>
      <c r="G272" s="9">
        <v>2020</v>
      </c>
      <c r="H272" s="10">
        <v>8.8113026717508678E-4</v>
      </c>
    </row>
    <row r="273" spans="1:8" x14ac:dyDescent="0.2">
      <c r="A273" s="9">
        <v>17</v>
      </c>
      <c r="B273" s="9" t="s">
        <v>39</v>
      </c>
      <c r="C273" s="9">
        <v>67</v>
      </c>
      <c r="D273" s="9">
        <v>69</v>
      </c>
      <c r="E273" s="9">
        <v>240.6</v>
      </c>
      <c r="F273" s="9">
        <v>207.08702797141484</v>
      </c>
      <c r="G273" s="9">
        <v>2020</v>
      </c>
      <c r="H273" s="10">
        <v>8.8255581238680099E-4</v>
      </c>
    </row>
    <row r="274" spans="1:8" x14ac:dyDescent="0.2">
      <c r="A274" s="9">
        <v>17</v>
      </c>
      <c r="B274" s="9" t="s">
        <v>39</v>
      </c>
      <c r="C274" s="9">
        <v>67</v>
      </c>
      <c r="D274" s="9">
        <v>70</v>
      </c>
      <c r="E274" s="9">
        <v>240.6</v>
      </c>
      <c r="F274" s="9">
        <v>206.03832241176281</v>
      </c>
      <c r="G274" s="9">
        <v>2020</v>
      </c>
      <c r="H274" s="10">
        <v>8.8256142953735406E-4</v>
      </c>
    </row>
    <row r="275" spans="1:8" x14ac:dyDescent="0.2">
      <c r="A275" s="9">
        <v>17</v>
      </c>
      <c r="B275" s="9" t="s">
        <v>39</v>
      </c>
      <c r="C275" s="9">
        <v>67</v>
      </c>
      <c r="D275" s="9">
        <v>71</v>
      </c>
      <c r="E275" s="9">
        <v>240.6</v>
      </c>
      <c r="F275" s="9">
        <v>205.08611560299951</v>
      </c>
      <c r="G275" s="9">
        <v>2020</v>
      </c>
      <c r="H275" s="10">
        <v>8.8112161312173536E-4</v>
      </c>
    </row>
    <row r="276" spans="1:8" x14ac:dyDescent="0.2">
      <c r="A276" s="9">
        <v>17</v>
      </c>
      <c r="B276" s="9" t="s">
        <v>39</v>
      </c>
      <c r="C276" s="9">
        <v>67</v>
      </c>
      <c r="D276" s="9">
        <v>72</v>
      </c>
      <c r="E276" s="9">
        <v>240.6</v>
      </c>
      <c r="F276" s="9">
        <v>204.2325074014953</v>
      </c>
      <c r="G276" s="9">
        <v>2020</v>
      </c>
      <c r="H276" s="10">
        <v>8.7842826473534096E-4</v>
      </c>
    </row>
    <row r="277" spans="1:8" x14ac:dyDescent="0.2">
      <c r="A277" s="9">
        <v>17</v>
      </c>
      <c r="B277" s="9" t="s">
        <v>39</v>
      </c>
      <c r="C277" s="9">
        <v>67</v>
      </c>
      <c r="D277" s="9">
        <v>73</v>
      </c>
      <c r="E277" s="9">
        <v>240.6</v>
      </c>
      <c r="F277" s="9">
        <v>203.47776014545758</v>
      </c>
      <c r="G277" s="9">
        <v>2020</v>
      </c>
      <c r="H277" s="10">
        <v>8.7475246563170725E-4</v>
      </c>
    </row>
    <row r="278" spans="1:8" x14ac:dyDescent="0.2">
      <c r="A278" s="9">
        <v>17</v>
      </c>
      <c r="B278" s="9" t="s">
        <v>39</v>
      </c>
      <c r="C278" s="9">
        <v>67</v>
      </c>
      <c r="D278" s="9">
        <v>74</v>
      </c>
      <c r="E278" s="9">
        <v>240.6</v>
      </c>
      <c r="F278" s="9">
        <v>202.82038511273953</v>
      </c>
      <c r="G278" s="9">
        <v>2020</v>
      </c>
      <c r="H278" s="10">
        <v>8.7027832156861488E-4</v>
      </c>
    </row>
    <row r="279" spans="1:8" x14ac:dyDescent="0.2">
      <c r="A279" s="9">
        <v>17</v>
      </c>
      <c r="B279" s="9" t="s">
        <v>39</v>
      </c>
      <c r="C279" s="9">
        <v>67</v>
      </c>
      <c r="D279" s="9">
        <v>75</v>
      </c>
      <c r="E279" s="9">
        <v>240.6</v>
      </c>
      <c r="F279" s="9">
        <v>202.25654326514785</v>
      </c>
      <c r="G279" s="9">
        <v>2020</v>
      </c>
      <c r="H279" s="10">
        <v>8.6537798859206701E-4</v>
      </c>
    </row>
    <row r="280" spans="1:8" x14ac:dyDescent="0.2">
      <c r="A280" s="9">
        <v>17</v>
      </c>
      <c r="B280" s="9" t="s">
        <v>39</v>
      </c>
      <c r="C280" s="9">
        <v>67</v>
      </c>
      <c r="D280" s="9">
        <v>76</v>
      </c>
      <c r="E280" s="9">
        <v>240.6</v>
      </c>
      <c r="F280" s="9">
        <v>201.7816285428008</v>
      </c>
      <c r="G280" s="9">
        <v>2020</v>
      </c>
      <c r="H280" s="10">
        <v>8.6026077988664155E-4</v>
      </c>
    </row>
    <row r="281" spans="1:8" x14ac:dyDescent="0.2">
      <c r="A281" s="9">
        <v>17</v>
      </c>
      <c r="B281" s="9" t="s">
        <v>39</v>
      </c>
      <c r="C281" s="9">
        <v>67</v>
      </c>
      <c r="D281" s="9">
        <v>77</v>
      </c>
      <c r="E281" s="9">
        <v>240.6</v>
      </c>
      <c r="F281" s="9">
        <v>201.38952039267582</v>
      </c>
      <c r="G281" s="9">
        <v>2020</v>
      </c>
      <c r="H281" s="10">
        <v>8.5522136508429795E-4</v>
      </c>
    </row>
    <row r="282" spans="1:8" x14ac:dyDescent="0.2">
      <c r="A282" s="9">
        <v>17</v>
      </c>
      <c r="B282" s="9" t="s">
        <v>39</v>
      </c>
      <c r="C282" s="9">
        <v>67</v>
      </c>
      <c r="D282" s="9">
        <v>78</v>
      </c>
      <c r="E282" s="9">
        <v>240.6</v>
      </c>
      <c r="F282" s="9">
        <v>201.0734199839118</v>
      </c>
      <c r="G282" s="9">
        <v>2020</v>
      </c>
      <c r="H282" s="10">
        <v>8.504116445224863E-4</v>
      </c>
    </row>
    <row r="283" spans="1:8" x14ac:dyDescent="0.2">
      <c r="A283" s="9">
        <v>17</v>
      </c>
      <c r="B283" s="9" t="s">
        <v>39</v>
      </c>
      <c r="C283" s="9">
        <v>67</v>
      </c>
      <c r="D283" s="9">
        <v>79</v>
      </c>
      <c r="E283" s="9">
        <v>240.6</v>
      </c>
      <c r="F283" s="9">
        <v>200.82522122782743</v>
      </c>
      <c r="G283" s="9">
        <v>2020</v>
      </c>
      <c r="H283" s="10">
        <v>8.4603536277724485E-4</v>
      </c>
    </row>
    <row r="284" spans="1:8" x14ac:dyDescent="0.2">
      <c r="A284" s="9">
        <v>17</v>
      </c>
      <c r="B284" s="9" t="s">
        <v>39</v>
      </c>
      <c r="C284" s="9">
        <v>67</v>
      </c>
      <c r="D284" s="9">
        <v>80</v>
      </c>
      <c r="E284" s="9">
        <v>240.6</v>
      </c>
      <c r="F284" s="9">
        <v>200.63583682869097</v>
      </c>
      <c r="G284" s="9">
        <v>2020</v>
      </c>
      <c r="H284" s="10">
        <v>8.4222302191848256E-4</v>
      </c>
    </row>
    <row r="285" spans="1:8" x14ac:dyDescent="0.2">
      <c r="A285" s="9">
        <v>17</v>
      </c>
      <c r="B285" s="9" t="s">
        <v>39</v>
      </c>
      <c r="C285" s="9">
        <v>67</v>
      </c>
      <c r="D285" s="9">
        <v>81</v>
      </c>
      <c r="E285" s="9">
        <v>240.6</v>
      </c>
      <c r="F285" s="9">
        <v>200.49420797598006</v>
      </c>
      <c r="G285" s="9">
        <v>2020</v>
      </c>
      <c r="H285" s="10">
        <v>8.3905395319341838E-4</v>
      </c>
    </row>
    <row r="286" spans="1:8" x14ac:dyDescent="0.2">
      <c r="A286" s="9">
        <v>17</v>
      </c>
      <c r="B286" s="9" t="s">
        <v>39</v>
      </c>
      <c r="C286" s="9">
        <v>67</v>
      </c>
      <c r="D286" s="9">
        <v>82</v>
      </c>
      <c r="E286" s="9">
        <v>240.6</v>
      </c>
      <c r="F286" s="9">
        <v>200.38918625927943</v>
      </c>
      <c r="G286" s="9">
        <v>2020</v>
      </c>
      <c r="H286" s="10">
        <v>8.3657244299597611E-4</v>
      </c>
    </row>
    <row r="287" spans="1:8" x14ac:dyDescent="0.2">
      <c r="A287" s="9">
        <v>17</v>
      </c>
      <c r="B287" s="9" t="s">
        <v>39</v>
      </c>
      <c r="C287" s="9">
        <v>67</v>
      </c>
      <c r="D287" s="9">
        <v>83</v>
      </c>
      <c r="E287" s="9">
        <v>240.6</v>
      </c>
      <c r="F287" s="9">
        <v>200.31251899039216</v>
      </c>
      <c r="G287" s="9">
        <v>2020</v>
      </c>
      <c r="H287" s="10">
        <v>8.3471490931191967E-4</v>
      </c>
    </row>
    <row r="288" spans="1:8" x14ac:dyDescent="0.2">
      <c r="A288" s="9">
        <v>17</v>
      </c>
      <c r="B288" s="9" t="s">
        <v>39</v>
      </c>
      <c r="C288" s="9">
        <v>67</v>
      </c>
      <c r="D288" s="9">
        <v>84</v>
      </c>
      <c r="E288" s="9">
        <v>240.6</v>
      </c>
      <c r="F288" s="9">
        <v>200.2578255907336</v>
      </c>
      <c r="G288" s="9">
        <v>2020</v>
      </c>
      <c r="H288" s="10">
        <v>8.3340598287017192E-4</v>
      </c>
    </row>
    <row r="289" spans="1:8" x14ac:dyDescent="0.2">
      <c r="A289" s="9">
        <v>17</v>
      </c>
      <c r="B289" s="9" t="s">
        <v>39</v>
      </c>
      <c r="C289" s="9">
        <v>67</v>
      </c>
      <c r="D289" s="9">
        <v>85</v>
      </c>
      <c r="E289" s="9">
        <v>240.6</v>
      </c>
      <c r="F289" s="9">
        <v>200.2197764648528</v>
      </c>
      <c r="G289" s="9">
        <v>2020</v>
      </c>
      <c r="H289" s="10">
        <v>8.3253119610165441E-4</v>
      </c>
    </row>
    <row r="290" spans="1:8" x14ac:dyDescent="0.2">
      <c r="A290" s="9">
        <v>17</v>
      </c>
      <c r="B290" s="9" t="s">
        <v>39</v>
      </c>
      <c r="C290" s="9">
        <v>68</v>
      </c>
      <c r="D290" s="9">
        <v>50</v>
      </c>
      <c r="E290" s="9">
        <v>240.6</v>
      </c>
      <c r="F290" s="9">
        <v>233.41854250200498</v>
      </c>
      <c r="G290" s="9">
        <v>2020</v>
      </c>
      <c r="H290" s="10">
        <v>6.6890535917230422E-4</v>
      </c>
    </row>
    <row r="291" spans="1:8" x14ac:dyDescent="0.2">
      <c r="A291" s="9">
        <v>17</v>
      </c>
      <c r="B291" s="9" t="s">
        <v>39</v>
      </c>
      <c r="C291" s="9">
        <v>68</v>
      </c>
      <c r="D291" s="9">
        <v>51</v>
      </c>
      <c r="E291" s="9">
        <v>240.6</v>
      </c>
      <c r="F291" s="9">
        <v>232.04791834668532</v>
      </c>
      <c r="G291" s="9">
        <v>2020</v>
      </c>
      <c r="H291" s="10">
        <v>6.874359606793011E-4</v>
      </c>
    </row>
    <row r="292" spans="1:8" x14ac:dyDescent="0.2">
      <c r="A292" s="9">
        <v>17</v>
      </c>
      <c r="B292" s="9" t="s">
        <v>39</v>
      </c>
      <c r="C292" s="9">
        <v>68</v>
      </c>
      <c r="D292" s="9">
        <v>52</v>
      </c>
      <c r="E292" s="9">
        <v>240.6</v>
      </c>
      <c r="F292" s="9">
        <v>230.61896248395198</v>
      </c>
      <c r="G292" s="9">
        <v>2020</v>
      </c>
      <c r="H292" s="10">
        <v>7.0520492539342993E-4</v>
      </c>
    </row>
    <row r="293" spans="1:8" x14ac:dyDescent="0.2">
      <c r="A293" s="9">
        <v>17</v>
      </c>
      <c r="B293" s="9" t="s">
        <v>39</v>
      </c>
      <c r="C293" s="9">
        <v>68</v>
      </c>
      <c r="D293" s="9">
        <v>53</v>
      </c>
      <c r="E293" s="9">
        <v>240.6</v>
      </c>
      <c r="F293" s="9">
        <v>229.13836764273475</v>
      </c>
      <c r="G293" s="9">
        <v>2020</v>
      </c>
      <c r="H293" s="10">
        <v>7.2222366373948755E-4</v>
      </c>
    </row>
    <row r="294" spans="1:8" x14ac:dyDescent="0.2">
      <c r="A294" s="9">
        <v>17</v>
      </c>
      <c r="B294" s="9" t="s">
        <v>39</v>
      </c>
      <c r="C294" s="9">
        <v>68</v>
      </c>
      <c r="D294" s="9">
        <v>54</v>
      </c>
      <c r="E294" s="9">
        <v>240.6</v>
      </c>
      <c r="F294" s="9">
        <v>227.61310959033651</v>
      </c>
      <c r="G294" s="9">
        <v>2020</v>
      </c>
      <c r="H294" s="10">
        <v>7.3847765661787289E-4</v>
      </c>
    </row>
    <row r="295" spans="1:8" x14ac:dyDescent="0.2">
      <c r="A295" s="9">
        <v>17</v>
      </c>
      <c r="B295" s="9" t="s">
        <v>39</v>
      </c>
      <c r="C295" s="9">
        <v>68</v>
      </c>
      <c r="D295" s="9">
        <v>55</v>
      </c>
      <c r="E295" s="9">
        <v>240.6</v>
      </c>
      <c r="F295" s="9">
        <v>226.05049082370078</v>
      </c>
      <c r="G295" s="9">
        <v>2020</v>
      </c>
      <c r="H295" s="10">
        <v>7.5397294057938575E-4</v>
      </c>
    </row>
    <row r="296" spans="1:8" x14ac:dyDescent="0.2">
      <c r="A296" s="9">
        <v>17</v>
      </c>
      <c r="B296" s="9" t="s">
        <v>39</v>
      </c>
      <c r="C296" s="9">
        <v>68</v>
      </c>
      <c r="D296" s="9">
        <v>56</v>
      </c>
      <c r="E296" s="9">
        <v>240.6</v>
      </c>
      <c r="F296" s="9">
        <v>224.45779411616766</v>
      </c>
      <c r="G296" s="9">
        <v>2020</v>
      </c>
      <c r="H296" s="10">
        <v>7.687442850610412E-4</v>
      </c>
    </row>
    <row r="297" spans="1:8" x14ac:dyDescent="0.2">
      <c r="A297" s="9">
        <v>17</v>
      </c>
      <c r="B297" s="9" t="s">
        <v>39</v>
      </c>
      <c r="C297" s="9">
        <v>68</v>
      </c>
      <c r="D297" s="9">
        <v>57</v>
      </c>
      <c r="E297" s="9">
        <v>240.6</v>
      </c>
      <c r="F297" s="9">
        <v>222.84236834150207</v>
      </c>
      <c r="G297" s="9">
        <v>2020</v>
      </c>
      <c r="H297" s="10">
        <v>7.8286063824389656E-4</v>
      </c>
    </row>
    <row r="298" spans="1:8" x14ac:dyDescent="0.2">
      <c r="A298" s="9">
        <v>17</v>
      </c>
      <c r="B298" s="9" t="s">
        <v>39</v>
      </c>
      <c r="C298" s="9">
        <v>68</v>
      </c>
      <c r="D298" s="9">
        <v>58</v>
      </c>
      <c r="E298" s="9">
        <v>240.6</v>
      </c>
      <c r="F298" s="9">
        <v>221.21186669079651</v>
      </c>
      <c r="G298" s="9">
        <v>2020</v>
      </c>
      <c r="H298" s="10">
        <v>7.9620087910304107E-4</v>
      </c>
    </row>
    <row r="299" spans="1:8" x14ac:dyDescent="0.2">
      <c r="A299" s="9">
        <v>17</v>
      </c>
      <c r="B299" s="9" t="s">
        <v>39</v>
      </c>
      <c r="C299" s="9">
        <v>68</v>
      </c>
      <c r="D299" s="9">
        <v>59</v>
      </c>
      <c r="E299" s="9">
        <v>240.6</v>
      </c>
      <c r="F299" s="9">
        <v>219.57257188297143</v>
      </c>
      <c r="G299" s="9">
        <v>2020</v>
      </c>
      <c r="H299" s="10">
        <v>8.0869496504602833E-4</v>
      </c>
    </row>
    <row r="300" spans="1:8" x14ac:dyDescent="0.2">
      <c r="A300" s="9">
        <v>17</v>
      </c>
      <c r="B300" s="9" t="s">
        <v>39</v>
      </c>
      <c r="C300" s="9">
        <v>68</v>
      </c>
      <c r="D300" s="9">
        <v>60</v>
      </c>
      <c r="E300" s="9">
        <v>240.6</v>
      </c>
      <c r="F300" s="9">
        <v>217.93311733004555</v>
      </c>
      <c r="G300" s="9">
        <v>2020</v>
      </c>
      <c r="H300" s="10">
        <v>8.2035131360683861E-4</v>
      </c>
    </row>
    <row r="301" spans="1:8" x14ac:dyDescent="0.2">
      <c r="A301" s="9">
        <v>17</v>
      </c>
      <c r="B301" s="9" t="s">
        <v>39</v>
      </c>
      <c r="C301" s="9">
        <v>68</v>
      </c>
      <c r="D301" s="9">
        <v>61</v>
      </c>
      <c r="E301" s="9">
        <v>240.6</v>
      </c>
      <c r="F301" s="9">
        <v>216.30286113603489</v>
      </c>
      <c r="G301" s="9">
        <v>2020</v>
      </c>
      <c r="H301" s="10">
        <v>8.3100904436797041E-4</v>
      </c>
    </row>
    <row r="302" spans="1:8" x14ac:dyDescent="0.2">
      <c r="A302" s="9">
        <v>17</v>
      </c>
      <c r="B302" s="9" t="s">
        <v>39</v>
      </c>
      <c r="C302" s="9">
        <v>68</v>
      </c>
      <c r="D302" s="9">
        <v>62</v>
      </c>
      <c r="E302" s="9">
        <v>240.6</v>
      </c>
      <c r="F302" s="9">
        <v>214.6904430727312</v>
      </c>
      <c r="G302" s="9">
        <v>2020</v>
      </c>
      <c r="H302" s="10">
        <v>8.4064612056756018E-4</v>
      </c>
    </row>
    <row r="303" spans="1:8" x14ac:dyDescent="0.2">
      <c r="A303" s="9">
        <v>17</v>
      </c>
      <c r="B303" s="9" t="s">
        <v>39</v>
      </c>
      <c r="C303" s="9">
        <v>68</v>
      </c>
      <c r="D303" s="9">
        <v>63</v>
      </c>
      <c r="E303" s="9">
        <v>240.6</v>
      </c>
      <c r="F303" s="9">
        <v>213.10528588831977</v>
      </c>
      <c r="G303" s="9">
        <v>2020</v>
      </c>
      <c r="H303" s="10">
        <v>8.4913577616660884E-4</v>
      </c>
    </row>
    <row r="304" spans="1:8" x14ac:dyDescent="0.2">
      <c r="A304" s="9">
        <v>17</v>
      </c>
      <c r="B304" s="9" t="s">
        <v>39</v>
      </c>
      <c r="C304" s="9">
        <v>68</v>
      </c>
      <c r="D304" s="9">
        <v>64</v>
      </c>
      <c r="E304" s="9">
        <v>240.6</v>
      </c>
      <c r="F304" s="9">
        <v>211.55697844180742</v>
      </c>
      <c r="G304" s="9">
        <v>2020</v>
      </c>
      <c r="H304" s="10">
        <v>8.5635043746340651E-4</v>
      </c>
    </row>
    <row r="305" spans="1:8" x14ac:dyDescent="0.2">
      <c r="A305" s="9">
        <v>17</v>
      </c>
      <c r="B305" s="9" t="s">
        <v>39</v>
      </c>
      <c r="C305" s="9">
        <v>68</v>
      </c>
      <c r="D305" s="9">
        <v>65</v>
      </c>
      <c r="E305" s="9">
        <v>240.6</v>
      </c>
      <c r="F305" s="9">
        <v>210.05471088590849</v>
      </c>
      <c r="G305" s="9">
        <v>2020</v>
      </c>
      <c r="H305" s="10">
        <v>8.622734389501593E-4</v>
      </c>
    </row>
    <row r="306" spans="1:8" x14ac:dyDescent="0.2">
      <c r="A306" s="9">
        <v>17</v>
      </c>
      <c r="B306" s="9" t="s">
        <v>39</v>
      </c>
      <c r="C306" s="9">
        <v>68</v>
      </c>
      <c r="D306" s="9">
        <v>66</v>
      </c>
      <c r="E306" s="9">
        <v>240.6</v>
      </c>
      <c r="F306" s="9">
        <v>208.60956861402275</v>
      </c>
      <c r="G306" s="9">
        <v>2020</v>
      </c>
      <c r="H306" s="10">
        <v>8.6669061484202163E-4</v>
      </c>
    </row>
    <row r="307" spans="1:8" x14ac:dyDescent="0.2">
      <c r="A307" s="9">
        <v>17</v>
      </c>
      <c r="B307" s="9" t="s">
        <v>39</v>
      </c>
      <c r="C307" s="9">
        <v>68</v>
      </c>
      <c r="D307" s="9">
        <v>67</v>
      </c>
      <c r="E307" s="9">
        <v>240.6</v>
      </c>
      <c r="F307" s="9">
        <v>207.23064218532735</v>
      </c>
      <c r="G307" s="9">
        <v>2020</v>
      </c>
      <c r="H307" s="10">
        <v>8.6959873171114585E-4</v>
      </c>
    </row>
    <row r="308" spans="1:8" x14ac:dyDescent="0.2">
      <c r="A308" s="9">
        <v>17</v>
      </c>
      <c r="B308" s="9" t="s">
        <v>39</v>
      </c>
      <c r="C308" s="9">
        <v>68</v>
      </c>
      <c r="D308" s="9">
        <v>68</v>
      </c>
      <c r="E308" s="9">
        <v>240.6</v>
      </c>
      <c r="F308" s="9">
        <v>205.92832338506301</v>
      </c>
      <c r="G308" s="9">
        <v>2020</v>
      </c>
      <c r="H308" s="10">
        <v>8.7092058699203459E-4</v>
      </c>
    </row>
    <row r="309" spans="1:8" x14ac:dyDescent="0.2">
      <c r="A309" s="9">
        <v>17</v>
      </c>
      <c r="B309" s="9" t="s">
        <v>39</v>
      </c>
      <c r="C309" s="9">
        <v>68</v>
      </c>
      <c r="D309" s="9">
        <v>69</v>
      </c>
      <c r="E309" s="9">
        <v>240.6</v>
      </c>
      <c r="F309" s="9">
        <v>204.71214003985042</v>
      </c>
      <c r="G309" s="9">
        <v>2020</v>
      </c>
      <c r="H309" s="10">
        <v>8.7050335136572526E-4</v>
      </c>
    </row>
    <row r="310" spans="1:8" x14ac:dyDescent="0.2">
      <c r="A310" s="9">
        <v>17</v>
      </c>
      <c r="B310" s="9" t="s">
        <v>39</v>
      </c>
      <c r="C310" s="9">
        <v>68</v>
      </c>
      <c r="D310" s="9">
        <v>70</v>
      </c>
      <c r="E310" s="9">
        <v>240.6</v>
      </c>
      <c r="F310" s="9">
        <v>203.58986836047623</v>
      </c>
      <c r="G310" s="9">
        <v>2020</v>
      </c>
      <c r="H310" s="10">
        <v>8.6848833380517756E-4</v>
      </c>
    </row>
    <row r="311" spans="1:8" x14ac:dyDescent="0.2">
      <c r="A311" s="9">
        <v>17</v>
      </c>
      <c r="B311" s="9" t="s">
        <v>39</v>
      </c>
      <c r="C311" s="9">
        <v>68</v>
      </c>
      <c r="D311" s="9">
        <v>71</v>
      </c>
      <c r="E311" s="9">
        <v>240.6</v>
      </c>
      <c r="F311" s="9">
        <v>202.56758137173728</v>
      </c>
      <c r="G311" s="9">
        <v>2020</v>
      </c>
      <c r="H311" s="10">
        <v>8.6487774985217992E-4</v>
      </c>
    </row>
    <row r="312" spans="1:8" x14ac:dyDescent="0.2">
      <c r="A312" s="9">
        <v>17</v>
      </c>
      <c r="B312" s="9" t="s">
        <v>39</v>
      </c>
      <c r="C312" s="9">
        <v>68</v>
      </c>
      <c r="D312" s="9">
        <v>72</v>
      </c>
      <c r="E312" s="9">
        <v>240.6</v>
      </c>
      <c r="F312" s="9">
        <v>201.64827189208316</v>
      </c>
      <c r="G312" s="9">
        <v>2020</v>
      </c>
      <c r="H312" s="10">
        <v>8.5991199049153611E-4</v>
      </c>
    </row>
    <row r="313" spans="1:8" x14ac:dyDescent="0.2">
      <c r="A313" s="9">
        <v>17</v>
      </c>
      <c r="B313" s="9" t="s">
        <v>39</v>
      </c>
      <c r="C313" s="9">
        <v>68</v>
      </c>
      <c r="D313" s="9">
        <v>73</v>
      </c>
      <c r="E313" s="9">
        <v>240.6</v>
      </c>
      <c r="F313" s="9">
        <v>200.8329609518205</v>
      </c>
      <c r="G313" s="9">
        <v>2020</v>
      </c>
      <c r="H313" s="10">
        <v>8.5392258099975722E-4</v>
      </c>
    </row>
    <row r="314" spans="1:8" x14ac:dyDescent="0.2">
      <c r="A314" s="9">
        <v>17</v>
      </c>
      <c r="B314" s="9" t="s">
        <v>39</v>
      </c>
      <c r="C314" s="9">
        <v>68</v>
      </c>
      <c r="D314" s="9">
        <v>74</v>
      </c>
      <c r="E314" s="9">
        <v>240.6</v>
      </c>
      <c r="F314" s="9">
        <v>200.12074547717555</v>
      </c>
      <c r="G314" s="9">
        <v>2020</v>
      </c>
      <c r="H314" s="10">
        <v>8.4714643259603734E-4</v>
      </c>
    </row>
    <row r="315" spans="1:8" x14ac:dyDescent="0.2">
      <c r="A315" s="9">
        <v>17</v>
      </c>
      <c r="B315" s="9" t="s">
        <v>39</v>
      </c>
      <c r="C315" s="9">
        <v>68</v>
      </c>
      <c r="D315" s="9">
        <v>75</v>
      </c>
      <c r="E315" s="9">
        <v>240.6</v>
      </c>
      <c r="F315" s="9">
        <v>199.50814136069283</v>
      </c>
      <c r="G315" s="9">
        <v>2020</v>
      </c>
      <c r="H315" s="10">
        <v>8.4002562554117343E-4</v>
      </c>
    </row>
    <row r="316" spans="1:8" x14ac:dyDescent="0.2">
      <c r="A316" s="9">
        <v>17</v>
      </c>
      <c r="B316" s="9" t="s">
        <v>39</v>
      </c>
      <c r="C316" s="9">
        <v>68</v>
      </c>
      <c r="D316" s="9">
        <v>76</v>
      </c>
      <c r="E316" s="9">
        <v>240.6</v>
      </c>
      <c r="F316" s="9">
        <v>198.99077663470501</v>
      </c>
      <c r="G316" s="9">
        <v>2020</v>
      </c>
      <c r="H316" s="10">
        <v>8.3281834662004444E-4</v>
      </c>
    </row>
    <row r="317" spans="1:8" x14ac:dyDescent="0.2">
      <c r="A317" s="9">
        <v>17</v>
      </c>
      <c r="B317" s="9" t="s">
        <v>39</v>
      </c>
      <c r="C317" s="9">
        <v>68</v>
      </c>
      <c r="D317" s="9">
        <v>77</v>
      </c>
      <c r="E317" s="9">
        <v>240.6</v>
      </c>
      <c r="F317" s="9">
        <v>198.56255626982826</v>
      </c>
      <c r="G317" s="9">
        <v>2020</v>
      </c>
      <c r="H317" s="10">
        <v>8.2587233639743048E-4</v>
      </c>
    </row>
    <row r="318" spans="1:8" x14ac:dyDescent="0.2">
      <c r="A318" s="9">
        <v>17</v>
      </c>
      <c r="B318" s="9" t="s">
        <v>39</v>
      </c>
      <c r="C318" s="9">
        <v>68</v>
      </c>
      <c r="D318" s="9">
        <v>78</v>
      </c>
      <c r="E318" s="9">
        <v>240.6</v>
      </c>
      <c r="F318" s="9">
        <v>198.21656646463325</v>
      </c>
      <c r="G318" s="9">
        <v>2020</v>
      </c>
      <c r="H318" s="10">
        <v>8.1936871868397865E-4</v>
      </c>
    </row>
    <row r="319" spans="1:8" x14ac:dyDescent="0.2">
      <c r="A319" s="9">
        <v>17</v>
      </c>
      <c r="B319" s="9" t="s">
        <v>39</v>
      </c>
      <c r="C319" s="9">
        <v>68</v>
      </c>
      <c r="D319" s="9">
        <v>79</v>
      </c>
      <c r="E319" s="9">
        <v>240.6</v>
      </c>
      <c r="F319" s="9">
        <v>197.94437136056499</v>
      </c>
      <c r="G319" s="9">
        <v>2020</v>
      </c>
      <c r="H319" s="10">
        <v>8.1353828837786243E-4</v>
      </c>
    </row>
    <row r="320" spans="1:8" x14ac:dyDescent="0.2">
      <c r="A320" s="9">
        <v>17</v>
      </c>
      <c r="B320" s="9" t="s">
        <v>39</v>
      </c>
      <c r="C320" s="9">
        <v>68</v>
      </c>
      <c r="D320" s="9">
        <v>80</v>
      </c>
      <c r="E320" s="9">
        <v>240.6</v>
      </c>
      <c r="F320" s="9">
        <v>197.73635133481301</v>
      </c>
      <c r="G320" s="9">
        <v>2020</v>
      </c>
      <c r="H320" s="10">
        <v>8.0852060996830413E-4</v>
      </c>
    </row>
    <row r="321" spans="1:8" x14ac:dyDescent="0.2">
      <c r="A321" s="9">
        <v>17</v>
      </c>
      <c r="B321" s="9" t="s">
        <v>39</v>
      </c>
      <c r="C321" s="9">
        <v>68</v>
      </c>
      <c r="D321" s="9">
        <v>81</v>
      </c>
      <c r="E321" s="9">
        <v>240.6</v>
      </c>
      <c r="F321" s="9">
        <v>197.58056740212362</v>
      </c>
      <c r="G321" s="9">
        <v>2020</v>
      </c>
      <c r="H321" s="10">
        <v>8.0438277161871919E-4</v>
      </c>
    </row>
    <row r="322" spans="1:8" x14ac:dyDescent="0.2">
      <c r="A322" s="9">
        <v>17</v>
      </c>
      <c r="B322" s="9" t="s">
        <v>39</v>
      </c>
      <c r="C322" s="9">
        <v>68</v>
      </c>
      <c r="D322" s="9">
        <v>82</v>
      </c>
      <c r="E322" s="9">
        <v>240.6</v>
      </c>
      <c r="F322" s="9">
        <v>197.46486066905325</v>
      </c>
      <c r="G322" s="9">
        <v>2020</v>
      </c>
      <c r="H322" s="10">
        <v>8.0114686610075782E-4</v>
      </c>
    </row>
    <row r="323" spans="1:8" x14ac:dyDescent="0.2">
      <c r="A323" s="9">
        <v>17</v>
      </c>
      <c r="B323" s="9" t="s">
        <v>39</v>
      </c>
      <c r="C323" s="9">
        <v>68</v>
      </c>
      <c r="D323" s="9">
        <v>83</v>
      </c>
      <c r="E323" s="9">
        <v>240.6</v>
      </c>
      <c r="F323" s="9">
        <v>197.38024211825839</v>
      </c>
      <c r="G323" s="9">
        <v>2020</v>
      </c>
      <c r="H323" s="10">
        <v>7.987197943096501E-4</v>
      </c>
    </row>
    <row r="324" spans="1:8" x14ac:dyDescent="0.2">
      <c r="A324" s="9">
        <v>17</v>
      </c>
      <c r="B324" s="9" t="s">
        <v>39</v>
      </c>
      <c r="C324" s="9">
        <v>68</v>
      </c>
      <c r="D324" s="9">
        <v>84</v>
      </c>
      <c r="E324" s="9">
        <v>240.6</v>
      </c>
      <c r="F324" s="9">
        <v>197.31976783500912</v>
      </c>
      <c r="G324" s="9">
        <v>2020</v>
      </c>
      <c r="H324" s="10">
        <v>7.9699891774503788E-4</v>
      </c>
    </row>
    <row r="325" spans="1:8" x14ac:dyDescent="0.2">
      <c r="A325" s="9">
        <v>17</v>
      </c>
      <c r="B325" s="9" t="s">
        <v>39</v>
      </c>
      <c r="C325" s="9">
        <v>68</v>
      </c>
      <c r="D325" s="9">
        <v>85</v>
      </c>
      <c r="E325" s="9">
        <v>240.6</v>
      </c>
      <c r="F325" s="9">
        <v>197.27762057381753</v>
      </c>
      <c r="G325" s="9">
        <v>2020</v>
      </c>
      <c r="H325" s="10">
        <v>7.9583778552568321E-4</v>
      </c>
    </row>
    <row r="326" spans="1:8" x14ac:dyDescent="0.2">
      <c r="A326" s="9">
        <v>17</v>
      </c>
      <c r="B326" s="9" t="s">
        <v>39</v>
      </c>
      <c r="C326" s="9">
        <v>69</v>
      </c>
      <c r="D326" s="9">
        <v>50</v>
      </c>
      <c r="E326" s="9">
        <v>240.6</v>
      </c>
      <c r="F326" s="9">
        <v>231.98124264567642</v>
      </c>
      <c r="G326" s="9">
        <v>2020</v>
      </c>
      <c r="H326" s="10">
        <v>6.5583708759919433E-4</v>
      </c>
    </row>
    <row r="327" spans="1:8" x14ac:dyDescent="0.2">
      <c r="A327" s="9">
        <v>17</v>
      </c>
      <c r="B327" s="9" t="s">
        <v>39</v>
      </c>
      <c r="C327" s="9">
        <v>69</v>
      </c>
      <c r="D327" s="9">
        <v>51</v>
      </c>
      <c r="E327" s="9">
        <v>240.6</v>
      </c>
      <c r="F327" s="9">
        <v>230.62382971239427</v>
      </c>
      <c r="G327" s="9">
        <v>2020</v>
      </c>
      <c r="H327" s="10">
        <v>6.7569525781824096E-4</v>
      </c>
    </row>
    <row r="328" spans="1:8" x14ac:dyDescent="0.2">
      <c r="A328" s="9">
        <v>17</v>
      </c>
      <c r="B328" s="9" t="s">
        <v>39</v>
      </c>
      <c r="C328" s="9">
        <v>69</v>
      </c>
      <c r="D328" s="9">
        <v>52</v>
      </c>
      <c r="E328" s="9">
        <v>240.6</v>
      </c>
      <c r="F328" s="9">
        <v>229.20066858598167</v>
      </c>
      <c r="G328" s="9">
        <v>2020</v>
      </c>
      <c r="H328" s="10">
        <v>6.9471331016559635E-4</v>
      </c>
    </row>
    <row r="329" spans="1:8" x14ac:dyDescent="0.2">
      <c r="A329" s="9">
        <v>17</v>
      </c>
      <c r="B329" s="9" t="s">
        <v>39</v>
      </c>
      <c r="C329" s="9">
        <v>69</v>
      </c>
      <c r="D329" s="9">
        <v>53</v>
      </c>
      <c r="E329" s="9">
        <v>240.6</v>
      </c>
      <c r="F329" s="9">
        <v>227.71840202857118</v>
      </c>
      <c r="G329" s="9">
        <v>2020</v>
      </c>
      <c r="H329" s="10">
        <v>7.1286898190370642E-4</v>
      </c>
    </row>
    <row r="330" spans="1:8" x14ac:dyDescent="0.2">
      <c r="A330" s="9">
        <v>17</v>
      </c>
      <c r="B330" s="9" t="s">
        <v>39</v>
      </c>
      <c r="C330" s="9">
        <v>69</v>
      </c>
      <c r="D330" s="9">
        <v>54</v>
      </c>
      <c r="E330" s="9">
        <v>240.6</v>
      </c>
      <c r="F330" s="9">
        <v>226.184090758119</v>
      </c>
      <c r="G330" s="9">
        <v>2020</v>
      </c>
      <c r="H330" s="10">
        <v>7.3011795016004208E-4</v>
      </c>
    </row>
    <row r="331" spans="1:8" x14ac:dyDescent="0.2">
      <c r="A331" s="9">
        <v>17</v>
      </c>
      <c r="B331" s="9" t="s">
        <v>39</v>
      </c>
      <c r="C331" s="9">
        <v>69</v>
      </c>
      <c r="D331" s="9">
        <v>55</v>
      </c>
      <c r="E331" s="9">
        <v>240.6</v>
      </c>
      <c r="F331" s="9">
        <v>224.60510557332202</v>
      </c>
      <c r="G331" s="9">
        <v>2020</v>
      </c>
      <c r="H331" s="10">
        <v>7.464334089042346E-4</v>
      </c>
    </row>
    <row r="332" spans="1:8" x14ac:dyDescent="0.2">
      <c r="A332" s="9">
        <v>17</v>
      </c>
      <c r="B332" s="9" t="s">
        <v>39</v>
      </c>
      <c r="C332" s="9">
        <v>69</v>
      </c>
      <c r="D332" s="9">
        <v>56</v>
      </c>
      <c r="E332" s="9">
        <v>240.6</v>
      </c>
      <c r="F332" s="9">
        <v>222.98901948617186</v>
      </c>
      <c r="G332" s="9">
        <v>2020</v>
      </c>
      <c r="H332" s="10">
        <v>7.6183621569234181E-4</v>
      </c>
    </row>
    <row r="333" spans="1:8" x14ac:dyDescent="0.2">
      <c r="A333" s="9">
        <v>17</v>
      </c>
      <c r="B333" s="9" t="s">
        <v>39</v>
      </c>
      <c r="C333" s="9">
        <v>69</v>
      </c>
      <c r="D333" s="9">
        <v>57</v>
      </c>
      <c r="E333" s="9">
        <v>240.6</v>
      </c>
      <c r="F333" s="9">
        <v>221.34365792758041</v>
      </c>
      <c r="G333" s="9">
        <v>2020</v>
      </c>
      <c r="H333" s="10">
        <v>7.7641109544525117E-4</v>
      </c>
    </row>
    <row r="334" spans="1:8" x14ac:dyDescent="0.2">
      <c r="A334" s="9">
        <v>17</v>
      </c>
      <c r="B334" s="9" t="s">
        <v>39</v>
      </c>
      <c r="C334" s="9">
        <v>69</v>
      </c>
      <c r="D334" s="9">
        <v>58</v>
      </c>
      <c r="E334" s="9">
        <v>240.6</v>
      </c>
      <c r="F334" s="9">
        <v>219.6770918168352</v>
      </c>
      <c r="G334" s="9">
        <v>2020</v>
      </c>
      <c r="H334" s="10">
        <v>7.900421709870621E-4</v>
      </c>
    </row>
    <row r="335" spans="1:8" x14ac:dyDescent="0.2">
      <c r="A335" s="9">
        <v>17</v>
      </c>
      <c r="B335" s="9" t="s">
        <v>39</v>
      </c>
      <c r="C335" s="9">
        <v>69</v>
      </c>
      <c r="D335" s="9">
        <v>59</v>
      </c>
      <c r="E335" s="9">
        <v>240.6</v>
      </c>
      <c r="F335" s="9">
        <v>217.99699911908561</v>
      </c>
      <c r="G335" s="9">
        <v>2020</v>
      </c>
      <c r="H335" s="10">
        <v>8.0271059296335235E-4</v>
      </c>
    </row>
    <row r="336" spans="1:8" x14ac:dyDescent="0.2">
      <c r="A336" s="9">
        <v>17</v>
      </c>
      <c r="B336" s="9" t="s">
        <v>39</v>
      </c>
      <c r="C336" s="9">
        <v>69</v>
      </c>
      <c r="D336" s="9">
        <v>60</v>
      </c>
      <c r="E336" s="9">
        <v>240.6</v>
      </c>
      <c r="F336" s="9">
        <v>216.31065766761739</v>
      </c>
      <c r="G336" s="9">
        <v>2020</v>
      </c>
      <c r="H336" s="10">
        <v>8.1434625863481503E-4</v>
      </c>
    </row>
    <row r="337" spans="1:8" x14ac:dyDescent="0.2">
      <c r="A337" s="9">
        <v>17</v>
      </c>
      <c r="B337" s="9" t="s">
        <v>39</v>
      </c>
      <c r="C337" s="9">
        <v>69</v>
      </c>
      <c r="D337" s="9">
        <v>61</v>
      </c>
      <c r="E337" s="9">
        <v>240.6</v>
      </c>
      <c r="F337" s="9">
        <v>214.62728572566209</v>
      </c>
      <c r="G337" s="9">
        <v>2020</v>
      </c>
      <c r="H337" s="10">
        <v>8.2474161120984948E-4</v>
      </c>
    </row>
    <row r="338" spans="1:8" x14ac:dyDescent="0.2">
      <c r="A338" s="9">
        <v>17</v>
      </c>
      <c r="B338" s="9" t="s">
        <v>39</v>
      </c>
      <c r="C338" s="9">
        <v>69</v>
      </c>
      <c r="D338" s="9">
        <v>62</v>
      </c>
      <c r="E338" s="9">
        <v>240.6</v>
      </c>
      <c r="F338" s="9">
        <v>212.95692726095069</v>
      </c>
      <c r="G338" s="9">
        <v>2020</v>
      </c>
      <c r="H338" s="10">
        <v>8.3392331656295291E-4</v>
      </c>
    </row>
    <row r="339" spans="1:8" x14ac:dyDescent="0.2">
      <c r="A339" s="9">
        <v>17</v>
      </c>
      <c r="B339" s="9" t="s">
        <v>39</v>
      </c>
      <c r="C339" s="9">
        <v>69</v>
      </c>
      <c r="D339" s="9">
        <v>63</v>
      </c>
      <c r="E339" s="9">
        <v>240.6</v>
      </c>
      <c r="F339" s="9">
        <v>211.30954326433857</v>
      </c>
      <c r="G339" s="9">
        <v>2020</v>
      </c>
      <c r="H339" s="10">
        <v>8.4175846445070095E-4</v>
      </c>
    </row>
    <row r="340" spans="1:8" x14ac:dyDescent="0.2">
      <c r="A340" s="9">
        <v>17</v>
      </c>
      <c r="B340" s="9" t="s">
        <v>39</v>
      </c>
      <c r="C340" s="9">
        <v>69</v>
      </c>
      <c r="D340" s="9">
        <v>64</v>
      </c>
      <c r="E340" s="9">
        <v>240.6</v>
      </c>
      <c r="F340" s="9">
        <v>209.69518886642672</v>
      </c>
      <c r="G340" s="9">
        <v>2020</v>
      </c>
      <c r="H340" s="10">
        <v>8.4810179180623893E-4</v>
      </c>
    </row>
    <row r="341" spans="1:8" x14ac:dyDescent="0.2">
      <c r="A341" s="9">
        <v>17</v>
      </c>
      <c r="B341" s="9" t="s">
        <v>39</v>
      </c>
      <c r="C341" s="9">
        <v>69</v>
      </c>
      <c r="D341" s="9">
        <v>65</v>
      </c>
      <c r="E341" s="9">
        <v>240.6</v>
      </c>
      <c r="F341" s="9">
        <v>208.12358564638032</v>
      </c>
      <c r="G341" s="9">
        <v>2020</v>
      </c>
      <c r="H341" s="10">
        <v>8.5293181659495574E-4</v>
      </c>
    </row>
    <row r="342" spans="1:8" x14ac:dyDescent="0.2">
      <c r="A342" s="9">
        <v>17</v>
      </c>
      <c r="B342" s="9" t="s">
        <v>39</v>
      </c>
      <c r="C342" s="9">
        <v>69</v>
      </c>
      <c r="D342" s="9">
        <v>66</v>
      </c>
      <c r="E342" s="9">
        <v>240.6</v>
      </c>
      <c r="F342" s="9">
        <v>206.60662769327061</v>
      </c>
      <c r="G342" s="9">
        <v>2020</v>
      </c>
      <c r="H342" s="10">
        <v>8.5601540386361617E-4</v>
      </c>
    </row>
    <row r="343" spans="1:8" x14ac:dyDescent="0.2">
      <c r="A343" s="9">
        <v>17</v>
      </c>
      <c r="B343" s="9" t="s">
        <v>39</v>
      </c>
      <c r="C343" s="9">
        <v>69</v>
      </c>
      <c r="D343" s="9">
        <v>67</v>
      </c>
      <c r="E343" s="9">
        <v>240.6</v>
      </c>
      <c r="F343" s="9">
        <v>205.15427174905312</v>
      </c>
      <c r="G343" s="9">
        <v>2020</v>
      </c>
      <c r="H343" s="10">
        <v>8.5734919116896909E-4</v>
      </c>
    </row>
    <row r="344" spans="1:8" x14ac:dyDescent="0.2">
      <c r="A344" s="9">
        <v>17</v>
      </c>
      <c r="B344" s="9" t="s">
        <v>39</v>
      </c>
      <c r="C344" s="9">
        <v>69</v>
      </c>
      <c r="D344" s="9">
        <v>68</v>
      </c>
      <c r="E344" s="9">
        <v>240.6</v>
      </c>
      <c r="F344" s="9">
        <v>203.77799540559099</v>
      </c>
      <c r="G344" s="9">
        <v>2020</v>
      </c>
      <c r="H344" s="10">
        <v>8.5685893821191869E-4</v>
      </c>
    </row>
    <row r="345" spans="1:8" x14ac:dyDescent="0.2">
      <c r="A345" s="9">
        <v>17</v>
      </c>
      <c r="B345" s="9" t="s">
        <v>39</v>
      </c>
      <c r="C345" s="9">
        <v>69</v>
      </c>
      <c r="D345" s="9">
        <v>69</v>
      </c>
      <c r="E345" s="9">
        <v>240.6</v>
      </c>
      <c r="F345" s="9">
        <v>202.4885329436818</v>
      </c>
      <c r="G345" s="9">
        <v>2020</v>
      </c>
      <c r="H345" s="10">
        <v>8.5439280883396035E-4</v>
      </c>
    </row>
    <row r="346" spans="1:8" x14ac:dyDescent="0.2">
      <c r="A346" s="9">
        <v>17</v>
      </c>
      <c r="B346" s="9" t="s">
        <v>39</v>
      </c>
      <c r="C346" s="9">
        <v>69</v>
      </c>
      <c r="D346" s="9">
        <v>70</v>
      </c>
      <c r="E346" s="9">
        <v>240.6</v>
      </c>
      <c r="F346" s="9">
        <v>201.29487698536099</v>
      </c>
      <c r="G346" s="9">
        <v>2020</v>
      </c>
      <c r="H346" s="10">
        <v>8.5012356721973054E-4</v>
      </c>
    </row>
    <row r="347" spans="1:8" x14ac:dyDescent="0.2">
      <c r="A347" s="9">
        <v>17</v>
      </c>
      <c r="B347" s="9" t="s">
        <v>39</v>
      </c>
      <c r="C347" s="9">
        <v>69</v>
      </c>
      <c r="D347" s="9">
        <v>71</v>
      </c>
      <c r="E347" s="9">
        <v>240.6</v>
      </c>
      <c r="F347" s="9">
        <v>200.20423388409134</v>
      </c>
      <c r="G347" s="9">
        <v>2020</v>
      </c>
      <c r="H347" s="10">
        <v>8.4408378607734615E-4</v>
      </c>
    </row>
    <row r="348" spans="1:8" x14ac:dyDescent="0.2">
      <c r="A348" s="9">
        <v>17</v>
      </c>
      <c r="B348" s="9" t="s">
        <v>39</v>
      </c>
      <c r="C348" s="9">
        <v>69</v>
      </c>
      <c r="D348" s="9">
        <v>72</v>
      </c>
      <c r="E348" s="9">
        <v>240.6</v>
      </c>
      <c r="F348" s="9">
        <v>199.22051222899088</v>
      </c>
      <c r="G348" s="9">
        <v>2020</v>
      </c>
      <c r="H348" s="10">
        <v>8.3656604346964961E-4</v>
      </c>
    </row>
    <row r="349" spans="1:8" x14ac:dyDescent="0.2">
      <c r="A349" s="9">
        <v>17</v>
      </c>
      <c r="B349" s="9" t="s">
        <v>39</v>
      </c>
      <c r="C349" s="9">
        <v>69</v>
      </c>
      <c r="D349" s="9">
        <v>73</v>
      </c>
      <c r="E349" s="9">
        <v>240.6</v>
      </c>
      <c r="F349" s="9">
        <v>198.34552557299881</v>
      </c>
      <c r="G349" s="9">
        <v>2020</v>
      </c>
      <c r="H349" s="10">
        <v>8.2796824014793105E-4</v>
      </c>
    </row>
    <row r="350" spans="1:8" x14ac:dyDescent="0.2">
      <c r="A350" s="9">
        <v>17</v>
      </c>
      <c r="B350" s="9" t="s">
        <v>39</v>
      </c>
      <c r="C350" s="9">
        <v>69</v>
      </c>
      <c r="D350" s="9">
        <v>74</v>
      </c>
      <c r="E350" s="9">
        <v>240.6</v>
      </c>
      <c r="F350" s="9">
        <v>197.57900002251037</v>
      </c>
      <c r="G350" s="9">
        <v>2020</v>
      </c>
      <c r="H350" s="10">
        <v>8.1858749398715279E-4</v>
      </c>
    </row>
    <row r="351" spans="1:8" x14ac:dyDescent="0.2">
      <c r="A351" s="9">
        <v>17</v>
      </c>
      <c r="B351" s="9" t="s">
        <v>39</v>
      </c>
      <c r="C351" s="9">
        <v>69</v>
      </c>
      <c r="D351" s="9">
        <v>75</v>
      </c>
      <c r="E351" s="9">
        <v>240.6</v>
      </c>
      <c r="F351" s="9">
        <v>196.91785694535622</v>
      </c>
      <c r="G351" s="9">
        <v>2020</v>
      </c>
      <c r="H351" s="10">
        <v>8.0894438244205993E-4</v>
      </c>
    </row>
    <row r="352" spans="1:8" x14ac:dyDescent="0.2">
      <c r="A352" s="9">
        <v>17</v>
      </c>
      <c r="B352" s="9" t="s">
        <v>39</v>
      </c>
      <c r="C352" s="9">
        <v>69</v>
      </c>
      <c r="D352" s="9">
        <v>76</v>
      </c>
      <c r="E352" s="9">
        <v>240.6</v>
      </c>
      <c r="F352" s="9">
        <v>196.3580270773268</v>
      </c>
      <c r="G352" s="9">
        <v>2020</v>
      </c>
      <c r="H352" s="10">
        <v>7.9935517220437692E-4</v>
      </c>
    </row>
    <row r="353" spans="1:8" x14ac:dyDescent="0.2">
      <c r="A353" s="9">
        <v>17</v>
      </c>
      <c r="B353" s="9" t="s">
        <v>39</v>
      </c>
      <c r="C353" s="9">
        <v>69</v>
      </c>
      <c r="D353" s="9">
        <v>77</v>
      </c>
      <c r="E353" s="9">
        <v>240.6</v>
      </c>
      <c r="F353" s="9">
        <v>195.89352054179065</v>
      </c>
      <c r="G353" s="9">
        <v>2020</v>
      </c>
      <c r="H353" s="10">
        <v>7.9023024466224733E-4</v>
      </c>
    </row>
    <row r="354" spans="1:8" x14ac:dyDescent="0.2">
      <c r="A354" s="9">
        <v>17</v>
      </c>
      <c r="B354" s="9" t="s">
        <v>39</v>
      </c>
      <c r="C354" s="9">
        <v>69</v>
      </c>
      <c r="D354" s="9">
        <v>78</v>
      </c>
      <c r="E354" s="9">
        <v>240.6</v>
      </c>
      <c r="F354" s="9">
        <v>195.5173772933301</v>
      </c>
      <c r="G354" s="9">
        <v>2020</v>
      </c>
      <c r="H354" s="10">
        <v>7.8178720838057835E-4</v>
      </c>
    </row>
    <row r="355" spans="1:8" x14ac:dyDescent="0.2">
      <c r="A355" s="9">
        <v>17</v>
      </c>
      <c r="B355" s="9" t="s">
        <v>39</v>
      </c>
      <c r="C355" s="9">
        <v>69</v>
      </c>
      <c r="D355" s="9">
        <v>79</v>
      </c>
      <c r="E355" s="9">
        <v>240.6</v>
      </c>
      <c r="F355" s="9">
        <v>195.22088935309856</v>
      </c>
      <c r="G355" s="9">
        <v>2020</v>
      </c>
      <c r="H355" s="10">
        <v>7.7428943495773156E-4</v>
      </c>
    </row>
    <row r="356" spans="1:8" x14ac:dyDescent="0.2">
      <c r="A356" s="9">
        <v>17</v>
      </c>
      <c r="B356" s="9" t="s">
        <v>39</v>
      </c>
      <c r="C356" s="9">
        <v>69</v>
      </c>
      <c r="D356" s="9">
        <v>80</v>
      </c>
      <c r="E356" s="9">
        <v>240.6</v>
      </c>
      <c r="F356" s="9">
        <v>194.99395246283564</v>
      </c>
      <c r="G356" s="9">
        <v>2020</v>
      </c>
      <c r="H356" s="10">
        <v>7.6788866992749292E-4</v>
      </c>
    </row>
    <row r="357" spans="1:8" x14ac:dyDescent="0.2">
      <c r="A357" s="9">
        <v>17</v>
      </c>
      <c r="B357" s="9" t="s">
        <v>39</v>
      </c>
      <c r="C357" s="9">
        <v>69</v>
      </c>
      <c r="D357" s="9">
        <v>81</v>
      </c>
      <c r="E357" s="9">
        <v>240.6</v>
      </c>
      <c r="F357" s="9">
        <v>194.82377093684582</v>
      </c>
      <c r="G357" s="9">
        <v>2020</v>
      </c>
      <c r="H357" s="10">
        <v>7.6263804569357278E-4</v>
      </c>
    </row>
    <row r="358" spans="1:8" x14ac:dyDescent="0.2">
      <c r="A358" s="9">
        <v>17</v>
      </c>
      <c r="B358" s="9" t="s">
        <v>39</v>
      </c>
      <c r="C358" s="9">
        <v>69</v>
      </c>
      <c r="D358" s="9">
        <v>82</v>
      </c>
      <c r="E358" s="9">
        <v>240.6</v>
      </c>
      <c r="F358" s="9">
        <v>194.69717014711549</v>
      </c>
      <c r="G358" s="9">
        <v>2020</v>
      </c>
      <c r="H358" s="10">
        <v>7.5853297870571176E-4</v>
      </c>
    </row>
    <row r="359" spans="1:8" x14ac:dyDescent="0.2">
      <c r="A359" s="9">
        <v>17</v>
      </c>
      <c r="B359" s="9" t="s">
        <v>39</v>
      </c>
      <c r="C359" s="9">
        <v>69</v>
      </c>
      <c r="D359" s="9">
        <v>83</v>
      </c>
      <c r="E359" s="9">
        <v>240.6</v>
      </c>
      <c r="F359" s="9">
        <v>194.60441970318749</v>
      </c>
      <c r="G359" s="9">
        <v>2020</v>
      </c>
      <c r="H359" s="10">
        <v>7.5544693281396074E-4</v>
      </c>
    </row>
    <row r="360" spans="1:8" x14ac:dyDescent="0.2">
      <c r="A360" s="9">
        <v>17</v>
      </c>
      <c r="B360" s="9" t="s">
        <v>39</v>
      </c>
      <c r="C360" s="9">
        <v>69</v>
      </c>
      <c r="D360" s="9">
        <v>84</v>
      </c>
      <c r="E360" s="9">
        <v>240.6</v>
      </c>
      <c r="F360" s="9">
        <v>194.53801338844806</v>
      </c>
      <c r="G360" s="9">
        <v>2020</v>
      </c>
      <c r="H360" s="10">
        <v>7.5324685556578538E-4</v>
      </c>
    </row>
    <row r="361" spans="1:8" x14ac:dyDescent="0.2">
      <c r="A361" s="9">
        <v>17</v>
      </c>
      <c r="B361" s="9" t="s">
        <v>39</v>
      </c>
      <c r="C361" s="9">
        <v>69</v>
      </c>
      <c r="D361" s="9">
        <v>85</v>
      </c>
      <c r="E361" s="9">
        <v>240.6</v>
      </c>
      <c r="F361" s="9">
        <v>194.49164625123331</v>
      </c>
      <c r="G361" s="9">
        <v>2020</v>
      </c>
      <c r="H361" s="10">
        <v>7.5175056599192502E-4</v>
      </c>
    </row>
    <row r="362" spans="1:8" x14ac:dyDescent="0.2">
      <c r="A362" s="9">
        <v>17</v>
      </c>
      <c r="B362" s="9" t="s">
        <v>39</v>
      </c>
      <c r="C362" s="9">
        <v>70</v>
      </c>
      <c r="D362" s="9">
        <v>50</v>
      </c>
      <c r="E362" s="9">
        <v>240.6</v>
      </c>
      <c r="F362" s="9">
        <v>230.58914598061304</v>
      </c>
      <c r="G362" s="9">
        <v>2020</v>
      </c>
      <c r="H362" s="10">
        <v>6.3902787803849328E-4</v>
      </c>
    </row>
    <row r="363" spans="1:8" x14ac:dyDescent="0.2">
      <c r="A363" s="9">
        <v>17</v>
      </c>
      <c r="B363" s="9" t="s">
        <v>39</v>
      </c>
      <c r="C363" s="9">
        <v>70</v>
      </c>
      <c r="D363" s="9">
        <v>51</v>
      </c>
      <c r="E363" s="9">
        <v>240.6</v>
      </c>
      <c r="F363" s="9">
        <v>229.25430025754042</v>
      </c>
      <c r="G363" s="9">
        <v>2020</v>
      </c>
      <c r="H363" s="10">
        <v>6.6028672342197592E-4</v>
      </c>
    </row>
    <row r="364" spans="1:8" x14ac:dyDescent="0.2">
      <c r="A364" s="9">
        <v>17</v>
      </c>
      <c r="B364" s="9" t="s">
        <v>39</v>
      </c>
      <c r="C364" s="9">
        <v>70</v>
      </c>
      <c r="D364" s="9">
        <v>52</v>
      </c>
      <c r="E364" s="9">
        <v>240.6</v>
      </c>
      <c r="F364" s="9">
        <v>227.84522874256646</v>
      </c>
      <c r="G364" s="9">
        <v>2020</v>
      </c>
      <c r="H364" s="10">
        <v>6.8062933534023798E-4</v>
      </c>
    </row>
    <row r="365" spans="1:8" x14ac:dyDescent="0.2">
      <c r="A365" s="9">
        <v>17</v>
      </c>
      <c r="B365" s="9" t="s">
        <v>39</v>
      </c>
      <c r="C365" s="9">
        <v>70</v>
      </c>
      <c r="D365" s="9">
        <v>53</v>
      </c>
      <c r="E365" s="9">
        <v>240.6</v>
      </c>
      <c r="F365" s="9">
        <v>226.36949632898046</v>
      </c>
      <c r="G365" s="9">
        <v>2020</v>
      </c>
      <c r="H365" s="10">
        <v>7.0002015767995382E-4</v>
      </c>
    </row>
    <row r="366" spans="1:8" x14ac:dyDescent="0.2">
      <c r="A366" s="9">
        <v>17</v>
      </c>
      <c r="B366" s="9" t="s">
        <v>39</v>
      </c>
      <c r="C366" s="9">
        <v>70</v>
      </c>
      <c r="D366" s="9">
        <v>54</v>
      </c>
      <c r="E366" s="9">
        <v>240.6</v>
      </c>
      <c r="F366" s="9">
        <v>224.8341342437497</v>
      </c>
      <c r="G366" s="9">
        <v>2020</v>
      </c>
      <c r="H366" s="10">
        <v>7.1837432971685205E-4</v>
      </c>
    </row>
    <row r="367" spans="1:8" x14ac:dyDescent="0.2">
      <c r="A367" s="9">
        <v>17</v>
      </c>
      <c r="B367" s="9" t="s">
        <v>39</v>
      </c>
      <c r="C367" s="9">
        <v>70</v>
      </c>
      <c r="D367" s="9">
        <v>55</v>
      </c>
      <c r="E367" s="9">
        <v>240.6</v>
      </c>
      <c r="F367" s="9">
        <v>223.24662095485414</v>
      </c>
      <c r="G367" s="9">
        <v>2020</v>
      </c>
      <c r="H367" s="10">
        <v>7.3563380981084856E-4</v>
      </c>
    </row>
    <row r="368" spans="1:8" x14ac:dyDescent="0.2">
      <c r="A368" s="9">
        <v>17</v>
      </c>
      <c r="B368" s="9" t="s">
        <v>39</v>
      </c>
      <c r="C368" s="9">
        <v>70</v>
      </c>
      <c r="D368" s="9">
        <v>56</v>
      </c>
      <c r="E368" s="9">
        <v>240.6</v>
      </c>
      <c r="F368" s="9">
        <v>221.61464466798125</v>
      </c>
      <c r="G368" s="9">
        <v>2020</v>
      </c>
      <c r="H368" s="10">
        <v>7.5178284626122558E-4</v>
      </c>
    </row>
    <row r="369" spans="1:8" x14ac:dyDescent="0.2">
      <c r="A369" s="9">
        <v>17</v>
      </c>
      <c r="B369" s="9" t="s">
        <v>39</v>
      </c>
      <c r="C369" s="9">
        <v>70</v>
      </c>
      <c r="D369" s="9">
        <v>57</v>
      </c>
      <c r="E369" s="9">
        <v>240.6</v>
      </c>
      <c r="F369" s="9">
        <v>219.94633388834657</v>
      </c>
      <c r="G369" s="9">
        <v>2020</v>
      </c>
      <c r="H369" s="10">
        <v>7.6689832115704596E-4</v>
      </c>
    </row>
    <row r="370" spans="1:8" x14ac:dyDescent="0.2">
      <c r="A370" s="9">
        <v>17</v>
      </c>
      <c r="B370" s="9" t="s">
        <v>39</v>
      </c>
      <c r="C370" s="9">
        <v>70</v>
      </c>
      <c r="D370" s="9">
        <v>58</v>
      </c>
      <c r="E370" s="9">
        <v>240.6</v>
      </c>
      <c r="F370" s="9">
        <v>218.25026507463696</v>
      </c>
      <c r="G370" s="9">
        <v>2020</v>
      </c>
      <c r="H370" s="10">
        <v>7.8087081752833487E-4</v>
      </c>
    </row>
    <row r="371" spans="1:8" x14ac:dyDescent="0.2">
      <c r="A371" s="9">
        <v>17</v>
      </c>
      <c r="B371" s="9" t="s">
        <v>39</v>
      </c>
      <c r="C371" s="9">
        <v>70</v>
      </c>
      <c r="D371" s="9">
        <v>59</v>
      </c>
      <c r="E371" s="9">
        <v>240.6</v>
      </c>
      <c r="F371" s="9">
        <v>216.53458324159465</v>
      </c>
      <c r="G371" s="9">
        <v>2020</v>
      </c>
      <c r="H371" s="10">
        <v>7.9368721857722983E-4</v>
      </c>
    </row>
    <row r="372" spans="1:8" x14ac:dyDescent="0.2">
      <c r="A372" s="9">
        <v>17</v>
      </c>
      <c r="B372" s="9" t="s">
        <v>39</v>
      </c>
      <c r="C372" s="9">
        <v>70</v>
      </c>
      <c r="D372" s="9">
        <v>60</v>
      </c>
      <c r="E372" s="9">
        <v>240.6</v>
      </c>
      <c r="F372" s="9">
        <v>214.80800291642848</v>
      </c>
      <c r="G372" s="9">
        <v>2020</v>
      </c>
      <c r="H372" s="10">
        <v>8.0533202905875884E-4</v>
      </c>
    </row>
    <row r="373" spans="1:8" x14ac:dyDescent="0.2">
      <c r="A373" s="9">
        <v>17</v>
      </c>
      <c r="B373" s="9" t="s">
        <v>39</v>
      </c>
      <c r="C373" s="9">
        <v>70</v>
      </c>
      <c r="D373" s="9">
        <v>61</v>
      </c>
      <c r="E373" s="9">
        <v>240.6</v>
      </c>
      <c r="F373" s="9">
        <v>213.07840818012389</v>
      </c>
      <c r="G373" s="9">
        <v>2020</v>
      </c>
      <c r="H373" s="10">
        <v>8.1550450123155191E-4</v>
      </c>
    </row>
    <row r="374" spans="1:8" x14ac:dyDescent="0.2">
      <c r="A374" s="9">
        <v>17</v>
      </c>
      <c r="B374" s="9" t="s">
        <v>39</v>
      </c>
      <c r="C374" s="9">
        <v>70</v>
      </c>
      <c r="D374" s="9">
        <v>62</v>
      </c>
      <c r="E374" s="9">
        <v>240.6</v>
      </c>
      <c r="F374" s="9">
        <v>211.35576727154651</v>
      </c>
      <c r="G374" s="9">
        <v>2020</v>
      </c>
      <c r="H374" s="10">
        <v>8.241925124332026E-4</v>
      </c>
    </row>
    <row r="375" spans="1:8" x14ac:dyDescent="0.2">
      <c r="A375" s="9">
        <v>17</v>
      </c>
      <c r="B375" s="9" t="s">
        <v>39</v>
      </c>
      <c r="C375" s="9">
        <v>70</v>
      </c>
      <c r="D375" s="9">
        <v>63</v>
      </c>
      <c r="E375" s="9">
        <v>240.6</v>
      </c>
      <c r="F375" s="9">
        <v>209.65155508476602</v>
      </c>
      <c r="G375" s="9">
        <v>2020</v>
      </c>
      <c r="H375" s="10">
        <v>8.3131061568461715E-4</v>
      </c>
    </row>
    <row r="376" spans="1:8" x14ac:dyDescent="0.2">
      <c r="A376" s="9">
        <v>17</v>
      </c>
      <c r="B376" s="9" t="s">
        <v>39</v>
      </c>
      <c r="C376" s="9">
        <v>70</v>
      </c>
      <c r="D376" s="9">
        <v>64</v>
      </c>
      <c r="E376" s="9">
        <v>240.6</v>
      </c>
      <c r="F376" s="9">
        <v>207.97641552910525</v>
      </c>
      <c r="G376" s="9">
        <v>2020</v>
      </c>
      <c r="H376" s="10">
        <v>8.3670465662026236E-4</v>
      </c>
    </row>
    <row r="377" spans="1:8" x14ac:dyDescent="0.2">
      <c r="A377" s="9">
        <v>17</v>
      </c>
      <c r="B377" s="9" t="s">
        <v>39</v>
      </c>
      <c r="C377" s="9">
        <v>70</v>
      </c>
      <c r="D377" s="9">
        <v>65</v>
      </c>
      <c r="E377" s="9">
        <v>240.6</v>
      </c>
      <c r="F377" s="9">
        <v>206.3405567586687</v>
      </c>
      <c r="G377" s="9">
        <v>2020</v>
      </c>
      <c r="H377" s="10">
        <v>8.403479428206529E-4</v>
      </c>
    </row>
    <row r="378" spans="1:8" x14ac:dyDescent="0.2">
      <c r="A378" s="9">
        <v>17</v>
      </c>
      <c r="B378" s="9" t="s">
        <v>39</v>
      </c>
      <c r="C378" s="9">
        <v>70</v>
      </c>
      <c r="D378" s="9">
        <v>66</v>
      </c>
      <c r="E378" s="9">
        <v>240.6</v>
      </c>
      <c r="F378" s="9">
        <v>204.75659857545136</v>
      </c>
      <c r="G378" s="9">
        <v>2020</v>
      </c>
      <c r="H378" s="10">
        <v>8.4198639586195582E-4</v>
      </c>
    </row>
    <row r="379" spans="1:8" x14ac:dyDescent="0.2">
      <c r="A379" s="9">
        <v>17</v>
      </c>
      <c r="B379" s="9" t="s">
        <v>39</v>
      </c>
      <c r="C379" s="9">
        <v>70</v>
      </c>
      <c r="D379" s="9">
        <v>67</v>
      </c>
      <c r="E379" s="9">
        <v>240.6</v>
      </c>
      <c r="F379" s="9">
        <v>203.23529808064427</v>
      </c>
      <c r="G379" s="9">
        <v>2020</v>
      </c>
      <c r="H379" s="10">
        <v>8.4161356785459251E-4</v>
      </c>
    </row>
    <row r="380" spans="1:8" x14ac:dyDescent="0.2">
      <c r="A380" s="9">
        <v>17</v>
      </c>
      <c r="B380" s="9" t="s">
        <v>39</v>
      </c>
      <c r="C380" s="9">
        <v>70</v>
      </c>
      <c r="D380" s="9">
        <v>68</v>
      </c>
      <c r="E380" s="9">
        <v>240.6</v>
      </c>
      <c r="F380" s="9">
        <v>201.78916345190012</v>
      </c>
      <c r="G380" s="9">
        <v>2020</v>
      </c>
      <c r="H380" s="10">
        <v>8.3915622728664347E-4</v>
      </c>
    </row>
    <row r="381" spans="1:8" x14ac:dyDescent="0.2">
      <c r="A381" s="9">
        <v>17</v>
      </c>
      <c r="B381" s="9" t="s">
        <v>39</v>
      </c>
      <c r="C381" s="9">
        <v>70</v>
      </c>
      <c r="D381" s="9">
        <v>69</v>
      </c>
      <c r="E381" s="9">
        <v>240.6</v>
      </c>
      <c r="F381" s="9">
        <v>200.43009281062839</v>
      </c>
      <c r="G381" s="9">
        <v>2020</v>
      </c>
      <c r="H381" s="10">
        <v>8.3446257971663234E-4</v>
      </c>
    </row>
    <row r="382" spans="1:8" x14ac:dyDescent="0.2">
      <c r="A382" s="9">
        <v>17</v>
      </c>
      <c r="B382" s="9" t="s">
        <v>39</v>
      </c>
      <c r="C382" s="9">
        <v>70</v>
      </c>
      <c r="D382" s="9">
        <v>70</v>
      </c>
      <c r="E382" s="9">
        <v>240.6</v>
      </c>
      <c r="F382" s="9">
        <v>199.16826834104782</v>
      </c>
      <c r="G382" s="9">
        <v>2020</v>
      </c>
      <c r="H382" s="10">
        <v>8.2773543037532155E-4</v>
      </c>
    </row>
    <row r="383" spans="1:8" x14ac:dyDescent="0.2">
      <c r="A383" s="9">
        <v>17</v>
      </c>
      <c r="B383" s="9" t="s">
        <v>39</v>
      </c>
      <c r="C383" s="9">
        <v>70</v>
      </c>
      <c r="D383" s="9">
        <v>71</v>
      </c>
      <c r="E383" s="9">
        <v>240.6</v>
      </c>
      <c r="F383" s="9">
        <v>198.01202668350936</v>
      </c>
      <c r="G383" s="9">
        <v>2020</v>
      </c>
      <c r="H383" s="10">
        <v>8.1904035246018055E-4</v>
      </c>
    </row>
    <row r="384" spans="1:8" x14ac:dyDescent="0.2">
      <c r="A384" s="9">
        <v>17</v>
      </c>
      <c r="B384" s="9" t="s">
        <v>39</v>
      </c>
      <c r="C384" s="9">
        <v>70</v>
      </c>
      <c r="D384" s="9">
        <v>72</v>
      </c>
      <c r="E384" s="9">
        <v>240.6</v>
      </c>
      <c r="F384" s="9">
        <v>196.96619485892293</v>
      </c>
      <c r="G384" s="9">
        <v>2020</v>
      </c>
      <c r="H384" s="10">
        <v>8.0872463978830104E-4</v>
      </c>
    </row>
    <row r="385" spans="1:8" x14ac:dyDescent="0.2">
      <c r="A385" s="9">
        <v>17</v>
      </c>
      <c r="B385" s="9" t="s">
        <v>39</v>
      </c>
      <c r="C385" s="9">
        <v>70</v>
      </c>
      <c r="D385" s="9">
        <v>73</v>
      </c>
      <c r="E385" s="9">
        <v>240.6</v>
      </c>
      <c r="F385" s="9">
        <v>196.0333928844309</v>
      </c>
      <c r="G385" s="9">
        <v>2020</v>
      </c>
      <c r="H385" s="10">
        <v>7.9725694852971548E-4</v>
      </c>
    </row>
    <row r="386" spans="1:8" x14ac:dyDescent="0.2">
      <c r="A386" s="9">
        <v>17</v>
      </c>
      <c r="B386" s="9" t="s">
        <v>39</v>
      </c>
      <c r="C386" s="9">
        <v>70</v>
      </c>
      <c r="D386" s="9">
        <v>74</v>
      </c>
      <c r="E386" s="9">
        <v>240.6</v>
      </c>
      <c r="F386" s="9">
        <v>195.21399804544617</v>
      </c>
      <c r="G386" s="9">
        <v>2020</v>
      </c>
      <c r="H386" s="10">
        <v>7.8500093985874758E-4</v>
      </c>
    </row>
    <row r="387" spans="1:8" x14ac:dyDescent="0.2">
      <c r="A387" s="9">
        <v>17</v>
      </c>
      <c r="B387" s="9" t="s">
        <v>39</v>
      </c>
      <c r="C387" s="9">
        <v>70</v>
      </c>
      <c r="D387" s="9">
        <v>75</v>
      </c>
      <c r="E387" s="9">
        <v>240.6</v>
      </c>
      <c r="F387" s="9">
        <v>194.50537270896723</v>
      </c>
      <c r="G387" s="9">
        <v>2020</v>
      </c>
      <c r="H387" s="10">
        <v>7.7256287646766057E-4</v>
      </c>
    </row>
    <row r="388" spans="1:8" x14ac:dyDescent="0.2">
      <c r="A388" s="9">
        <v>17</v>
      </c>
      <c r="B388" s="9" t="s">
        <v>39</v>
      </c>
      <c r="C388" s="9">
        <v>70</v>
      </c>
      <c r="D388" s="9">
        <v>76</v>
      </c>
      <c r="E388" s="9">
        <v>240.6</v>
      </c>
      <c r="F388" s="9">
        <v>193.9037961528926</v>
      </c>
      <c r="G388" s="9">
        <v>2020</v>
      </c>
      <c r="H388" s="10">
        <v>7.6032517875332102E-4</v>
      </c>
    </row>
    <row r="389" spans="1:8" x14ac:dyDescent="0.2">
      <c r="A389" s="9">
        <v>17</v>
      </c>
      <c r="B389" s="9" t="s">
        <v>39</v>
      </c>
      <c r="C389" s="9">
        <v>70</v>
      </c>
      <c r="D389" s="9">
        <v>77</v>
      </c>
      <c r="E389" s="9">
        <v>240.6</v>
      </c>
      <c r="F389" s="9">
        <v>193.40344992582726</v>
      </c>
      <c r="G389" s="9">
        <v>2020</v>
      </c>
      <c r="H389" s="10">
        <v>7.4876976009964006E-4</v>
      </c>
    </row>
    <row r="390" spans="1:8" x14ac:dyDescent="0.2">
      <c r="A390" s="9">
        <v>17</v>
      </c>
      <c r="B390" s="9" t="s">
        <v>39</v>
      </c>
      <c r="C390" s="9">
        <v>70</v>
      </c>
      <c r="D390" s="9">
        <v>78</v>
      </c>
      <c r="E390" s="9">
        <v>240.6</v>
      </c>
      <c r="F390" s="9">
        <v>192.99740626353682</v>
      </c>
      <c r="G390" s="9">
        <v>2020</v>
      </c>
      <c r="H390" s="10">
        <v>7.3815905831024428E-4</v>
      </c>
    </row>
    <row r="391" spans="1:8" x14ac:dyDescent="0.2">
      <c r="A391" s="9">
        <v>17</v>
      </c>
      <c r="B391" s="9" t="s">
        <v>39</v>
      </c>
      <c r="C391" s="9">
        <v>70</v>
      </c>
      <c r="D391" s="9">
        <v>79</v>
      </c>
      <c r="E391" s="9">
        <v>240.6</v>
      </c>
      <c r="F391" s="9">
        <v>192.67675102055591</v>
      </c>
      <c r="G391" s="9">
        <v>2020</v>
      </c>
      <c r="H391" s="10">
        <v>7.2879509048839886E-4</v>
      </c>
    </row>
    <row r="392" spans="1:8" x14ac:dyDescent="0.2">
      <c r="A392" s="9">
        <v>17</v>
      </c>
      <c r="B392" s="9" t="s">
        <v>39</v>
      </c>
      <c r="C392" s="9">
        <v>70</v>
      </c>
      <c r="D392" s="9">
        <v>80</v>
      </c>
      <c r="E392" s="9">
        <v>240.6</v>
      </c>
      <c r="F392" s="9">
        <v>192.43094894008004</v>
      </c>
      <c r="G392" s="9">
        <v>2020</v>
      </c>
      <c r="H392" s="10">
        <v>7.2084511904438602E-4</v>
      </c>
    </row>
    <row r="393" spans="1:8" x14ac:dyDescent="0.2">
      <c r="A393" s="9">
        <v>17</v>
      </c>
      <c r="B393" s="9" t="s">
        <v>39</v>
      </c>
      <c r="C393" s="9">
        <v>70</v>
      </c>
      <c r="D393" s="9">
        <v>81</v>
      </c>
      <c r="E393" s="9">
        <v>240.6</v>
      </c>
      <c r="F393" s="9">
        <v>192.24638045498418</v>
      </c>
      <c r="G393" s="9">
        <v>2020</v>
      </c>
      <c r="H393" s="10">
        <v>7.1434678812396055E-4</v>
      </c>
    </row>
    <row r="394" spans="1:8" x14ac:dyDescent="0.2">
      <c r="A394" s="9">
        <v>17</v>
      </c>
      <c r="B394" s="9" t="s">
        <v>39</v>
      </c>
      <c r="C394" s="9">
        <v>70</v>
      </c>
      <c r="D394" s="9">
        <v>82</v>
      </c>
      <c r="E394" s="9">
        <v>240.6</v>
      </c>
      <c r="F394" s="9">
        <v>192.10886694090411</v>
      </c>
      <c r="G394" s="9">
        <v>2020</v>
      </c>
      <c r="H394" s="10">
        <v>7.0926436426485648E-4</v>
      </c>
    </row>
    <row r="395" spans="1:8" x14ac:dyDescent="0.2">
      <c r="A395" s="9">
        <v>17</v>
      </c>
      <c r="B395" s="9" t="s">
        <v>39</v>
      </c>
      <c r="C395" s="9">
        <v>70</v>
      </c>
      <c r="D395" s="9">
        <v>83</v>
      </c>
      <c r="E395" s="9">
        <v>240.6</v>
      </c>
      <c r="F395" s="9">
        <v>192.00794716147746</v>
      </c>
      <c r="G395" s="9">
        <v>2020</v>
      </c>
      <c r="H395" s="10">
        <v>7.0543431746750921E-4</v>
      </c>
    </row>
    <row r="396" spans="1:8" x14ac:dyDescent="0.2">
      <c r="A396" s="9">
        <v>17</v>
      </c>
      <c r="B396" s="9" t="s">
        <v>39</v>
      </c>
      <c r="C396" s="9">
        <v>70</v>
      </c>
      <c r="D396" s="9">
        <v>84</v>
      </c>
      <c r="E396" s="9">
        <v>240.6</v>
      </c>
      <c r="F396" s="9">
        <v>191.93556218412272</v>
      </c>
      <c r="G396" s="9">
        <v>2020</v>
      </c>
      <c r="H396" s="10">
        <v>7.0269041291448999E-4</v>
      </c>
    </row>
    <row r="397" spans="1:8" x14ac:dyDescent="0.2">
      <c r="A397" s="9">
        <v>17</v>
      </c>
      <c r="B397" s="9" t="s">
        <v>39</v>
      </c>
      <c r="C397" s="9">
        <v>70</v>
      </c>
      <c r="D397" s="9">
        <v>85</v>
      </c>
      <c r="E397" s="9">
        <v>240.6</v>
      </c>
      <c r="F397" s="9">
        <v>191.88492707300972</v>
      </c>
      <c r="G397" s="9">
        <v>2020</v>
      </c>
      <c r="H397" s="10">
        <v>7.0081152186653314E-4</v>
      </c>
    </row>
    <row r="398" spans="1:8" x14ac:dyDescent="0.2">
      <c r="A398" s="9">
        <v>17</v>
      </c>
      <c r="B398" s="9" t="s">
        <v>39</v>
      </c>
      <c r="C398" s="9">
        <v>71</v>
      </c>
      <c r="D398" s="9">
        <v>50</v>
      </c>
      <c r="E398" s="9">
        <v>240.6</v>
      </c>
      <c r="F398" s="9">
        <v>229.23965461958642</v>
      </c>
      <c r="G398" s="9">
        <v>2020</v>
      </c>
      <c r="H398" s="10">
        <v>6.1853106115995901E-4</v>
      </c>
    </row>
    <row r="399" spans="1:8" x14ac:dyDescent="0.2">
      <c r="A399" s="9">
        <v>17</v>
      </c>
      <c r="B399" s="9" t="s">
        <v>39</v>
      </c>
      <c r="C399" s="9">
        <v>71</v>
      </c>
      <c r="D399" s="9">
        <v>51</v>
      </c>
      <c r="E399" s="9">
        <v>240.6</v>
      </c>
      <c r="F399" s="9">
        <v>227.93871848536716</v>
      </c>
      <c r="G399" s="9">
        <v>2020</v>
      </c>
      <c r="H399" s="10">
        <v>6.4126250265561892E-4</v>
      </c>
    </row>
    <row r="400" spans="1:8" x14ac:dyDescent="0.2">
      <c r="A400" s="9">
        <v>17</v>
      </c>
      <c r="B400" s="9" t="s">
        <v>39</v>
      </c>
      <c r="C400" s="9">
        <v>71</v>
      </c>
      <c r="D400" s="9">
        <v>52</v>
      </c>
      <c r="E400" s="9">
        <v>240.6</v>
      </c>
      <c r="F400" s="9">
        <v>226.55347065019589</v>
      </c>
      <c r="G400" s="9">
        <v>2020</v>
      </c>
      <c r="H400" s="10">
        <v>6.6300785776764323E-4</v>
      </c>
    </row>
    <row r="401" spans="1:8" x14ac:dyDescent="0.2">
      <c r="A401" s="9">
        <v>17</v>
      </c>
      <c r="B401" s="9" t="s">
        <v>39</v>
      </c>
      <c r="C401" s="9">
        <v>71</v>
      </c>
      <c r="D401" s="9">
        <v>53</v>
      </c>
      <c r="E401" s="9">
        <v>240.6</v>
      </c>
      <c r="F401" s="9">
        <v>225.09290041578871</v>
      </c>
      <c r="G401" s="9">
        <v>2020</v>
      </c>
      <c r="H401" s="10">
        <v>6.8371320185714739E-4</v>
      </c>
    </row>
    <row r="402" spans="1:8" x14ac:dyDescent="0.2">
      <c r="A402" s="9">
        <v>17</v>
      </c>
      <c r="B402" s="9" t="s">
        <v>39</v>
      </c>
      <c r="C402" s="9">
        <v>71</v>
      </c>
      <c r="D402" s="9">
        <v>54</v>
      </c>
      <c r="E402" s="9">
        <v>240.6</v>
      </c>
      <c r="F402" s="9">
        <v>223.56501690671729</v>
      </c>
      <c r="G402" s="9">
        <v>2020</v>
      </c>
      <c r="H402" s="10">
        <v>7.0327457365180503E-4</v>
      </c>
    </row>
    <row r="403" spans="1:8" x14ac:dyDescent="0.2">
      <c r="A403" s="9">
        <v>17</v>
      </c>
      <c r="B403" s="9" t="s">
        <v>39</v>
      </c>
      <c r="C403" s="9">
        <v>71</v>
      </c>
      <c r="D403" s="9">
        <v>55</v>
      </c>
      <c r="E403" s="9">
        <v>240.6</v>
      </c>
      <c r="F403" s="9">
        <v>221.97728701114426</v>
      </c>
      <c r="G403" s="9">
        <v>2020</v>
      </c>
      <c r="H403" s="10">
        <v>7.2159272761200587E-4</v>
      </c>
    </row>
    <row r="404" spans="1:8" x14ac:dyDescent="0.2">
      <c r="A404" s="9">
        <v>17</v>
      </c>
      <c r="B404" s="9" t="s">
        <v>39</v>
      </c>
      <c r="C404" s="9">
        <v>71</v>
      </c>
      <c r="D404" s="9">
        <v>56</v>
      </c>
      <c r="E404" s="9">
        <v>240.6</v>
      </c>
      <c r="F404" s="9">
        <v>220.33756875896933</v>
      </c>
      <c r="G404" s="9">
        <v>2020</v>
      </c>
      <c r="H404" s="10">
        <v>7.3861468814164855E-4</v>
      </c>
    </row>
    <row r="405" spans="1:8" x14ac:dyDescent="0.2">
      <c r="A405" s="9">
        <v>17</v>
      </c>
      <c r="B405" s="9" t="s">
        <v>39</v>
      </c>
      <c r="C405" s="9">
        <v>71</v>
      </c>
      <c r="D405" s="9">
        <v>57</v>
      </c>
      <c r="E405" s="9">
        <v>240.6</v>
      </c>
      <c r="F405" s="9">
        <v>218.65411303790961</v>
      </c>
      <c r="G405" s="9">
        <v>2020</v>
      </c>
      <c r="H405" s="10">
        <v>7.5438747844490633E-4</v>
      </c>
    </row>
    <row r="406" spans="1:8" x14ac:dyDescent="0.2">
      <c r="A406" s="9">
        <v>17</v>
      </c>
      <c r="B406" s="9" t="s">
        <v>39</v>
      </c>
      <c r="C406" s="9">
        <v>71</v>
      </c>
      <c r="D406" s="9">
        <v>58</v>
      </c>
      <c r="E406" s="9">
        <v>240.6</v>
      </c>
      <c r="F406" s="9">
        <v>216.93583583033595</v>
      </c>
      <c r="G406" s="9">
        <v>2020</v>
      </c>
      <c r="H406" s="10">
        <v>7.6878314511142948E-4</v>
      </c>
    </row>
    <row r="407" spans="1:8" x14ac:dyDescent="0.2">
      <c r="A407" s="9">
        <v>17</v>
      </c>
      <c r="B407" s="9" t="s">
        <v>39</v>
      </c>
      <c r="C407" s="9">
        <v>71</v>
      </c>
      <c r="D407" s="9">
        <v>59</v>
      </c>
      <c r="E407" s="9">
        <v>240.6</v>
      </c>
      <c r="F407" s="9">
        <v>215.1914435790691</v>
      </c>
      <c r="G407" s="9">
        <v>2020</v>
      </c>
      <c r="H407" s="10">
        <v>7.8179578657190045E-4</v>
      </c>
    </row>
    <row r="408" spans="1:8" x14ac:dyDescent="0.2">
      <c r="A408" s="9">
        <v>17</v>
      </c>
      <c r="B408" s="9" t="s">
        <v>39</v>
      </c>
      <c r="C408" s="9">
        <v>71</v>
      </c>
      <c r="D408" s="9">
        <v>60</v>
      </c>
      <c r="E408" s="9">
        <v>240.6</v>
      </c>
      <c r="F408" s="9">
        <v>213.43014632664148</v>
      </c>
      <c r="G408" s="9">
        <v>2020</v>
      </c>
      <c r="H408" s="10">
        <v>7.934163164581402E-4</v>
      </c>
    </row>
    <row r="409" spans="1:8" x14ac:dyDescent="0.2">
      <c r="A409" s="9">
        <v>17</v>
      </c>
      <c r="B409" s="9" t="s">
        <v>39</v>
      </c>
      <c r="C409" s="9">
        <v>71</v>
      </c>
      <c r="D409" s="9">
        <v>61</v>
      </c>
      <c r="E409" s="9">
        <v>240.6</v>
      </c>
      <c r="F409" s="9">
        <v>211.66133600249606</v>
      </c>
      <c r="G409" s="9">
        <v>2020</v>
      </c>
      <c r="H409" s="10">
        <v>8.0339270112512974E-4</v>
      </c>
    </row>
    <row r="410" spans="1:8" x14ac:dyDescent="0.2">
      <c r="A410" s="9">
        <v>17</v>
      </c>
      <c r="B410" s="9" t="s">
        <v>39</v>
      </c>
      <c r="C410" s="9">
        <v>71</v>
      </c>
      <c r="D410" s="9">
        <v>62</v>
      </c>
      <c r="E410" s="9">
        <v>240.6</v>
      </c>
      <c r="F410" s="9">
        <v>209.8936761983079</v>
      </c>
      <c r="G410" s="9">
        <v>2020</v>
      </c>
      <c r="H410" s="10">
        <v>8.1162244227347296E-4</v>
      </c>
    </row>
    <row r="411" spans="1:8" x14ac:dyDescent="0.2">
      <c r="A411" s="9">
        <v>17</v>
      </c>
      <c r="B411" s="9" t="s">
        <v>39</v>
      </c>
      <c r="C411" s="9">
        <v>71</v>
      </c>
      <c r="D411" s="9">
        <v>63</v>
      </c>
      <c r="E411" s="9">
        <v>240.6</v>
      </c>
      <c r="F411" s="9">
        <v>208.13867695177777</v>
      </c>
      <c r="G411" s="9">
        <v>2020</v>
      </c>
      <c r="H411" s="10">
        <v>8.1797891185549044E-4</v>
      </c>
    </row>
    <row r="412" spans="1:8" x14ac:dyDescent="0.2">
      <c r="A412" s="9">
        <v>17</v>
      </c>
      <c r="B412" s="9" t="s">
        <v>39</v>
      </c>
      <c r="C412" s="9">
        <v>71</v>
      </c>
      <c r="D412" s="9">
        <v>64</v>
      </c>
      <c r="E412" s="9">
        <v>240.6</v>
      </c>
      <c r="F412" s="9">
        <v>206.40855306482993</v>
      </c>
      <c r="G412" s="9">
        <v>2020</v>
      </c>
      <c r="H412" s="10">
        <v>8.2235520722855103E-4</v>
      </c>
    </row>
    <row r="413" spans="1:8" x14ac:dyDescent="0.2">
      <c r="A413" s="9">
        <v>17</v>
      </c>
      <c r="B413" s="9" t="s">
        <v>39</v>
      </c>
      <c r="C413" s="9">
        <v>71</v>
      </c>
      <c r="D413" s="9">
        <v>65</v>
      </c>
      <c r="E413" s="9">
        <v>240.6</v>
      </c>
      <c r="F413" s="9">
        <v>204.7141251249239</v>
      </c>
      <c r="G413" s="9">
        <v>2020</v>
      </c>
      <c r="H413" s="10">
        <v>8.2472871504951834E-4</v>
      </c>
    </row>
    <row r="414" spans="1:8" x14ac:dyDescent="0.2">
      <c r="A414" s="9">
        <v>17</v>
      </c>
      <c r="B414" s="9" t="s">
        <v>39</v>
      </c>
      <c r="C414" s="9">
        <v>71</v>
      </c>
      <c r="D414" s="9">
        <v>66</v>
      </c>
      <c r="E414" s="9">
        <v>240.6</v>
      </c>
      <c r="F414" s="9">
        <v>203.06868560960606</v>
      </c>
      <c r="G414" s="9">
        <v>2020</v>
      </c>
      <c r="H414" s="10">
        <v>8.2482536810438059E-4</v>
      </c>
    </row>
    <row r="415" spans="1:8" x14ac:dyDescent="0.2">
      <c r="A415" s="9">
        <v>17</v>
      </c>
      <c r="B415" s="9" t="s">
        <v>39</v>
      </c>
      <c r="C415" s="9">
        <v>71</v>
      </c>
      <c r="D415" s="9">
        <v>67</v>
      </c>
      <c r="E415" s="9">
        <v>240.6</v>
      </c>
      <c r="F415" s="9">
        <v>201.48371688343485</v>
      </c>
      <c r="G415" s="9">
        <v>2020</v>
      </c>
      <c r="H415" s="10">
        <v>8.2263354727174878E-4</v>
      </c>
    </row>
    <row r="416" spans="1:8" x14ac:dyDescent="0.2">
      <c r="A416" s="9">
        <v>17</v>
      </c>
      <c r="B416" s="9" t="s">
        <v>39</v>
      </c>
      <c r="C416" s="9">
        <v>71</v>
      </c>
      <c r="D416" s="9">
        <v>68</v>
      </c>
      <c r="E416" s="9">
        <v>240.6</v>
      </c>
      <c r="F416" s="9">
        <v>199.97268621409839</v>
      </c>
      <c r="G416" s="9">
        <v>2020</v>
      </c>
      <c r="H416" s="10">
        <v>8.1807918921934352E-4</v>
      </c>
    </row>
    <row r="417" spans="1:8" x14ac:dyDescent="0.2">
      <c r="A417" s="9">
        <v>17</v>
      </c>
      <c r="B417" s="9" t="s">
        <v>39</v>
      </c>
      <c r="C417" s="9">
        <v>71</v>
      </c>
      <c r="D417" s="9">
        <v>69</v>
      </c>
      <c r="E417" s="9">
        <v>240.6</v>
      </c>
      <c r="F417" s="9">
        <v>198.54860277384856</v>
      </c>
      <c r="G417" s="9">
        <v>2020</v>
      </c>
      <c r="H417" s="10">
        <v>8.1100991810078747E-4</v>
      </c>
    </row>
    <row r="418" spans="1:8" x14ac:dyDescent="0.2">
      <c r="A418" s="9">
        <v>17</v>
      </c>
      <c r="B418" s="9" t="s">
        <v>39</v>
      </c>
      <c r="C418" s="9">
        <v>71</v>
      </c>
      <c r="D418" s="9">
        <v>70</v>
      </c>
      <c r="E418" s="9">
        <v>240.6</v>
      </c>
      <c r="F418" s="9">
        <v>197.22279652287696</v>
      </c>
      <c r="G418" s="9">
        <v>2020</v>
      </c>
      <c r="H418" s="10">
        <v>8.0165764270769132E-4</v>
      </c>
    </row>
    <row r="419" spans="1:8" x14ac:dyDescent="0.2">
      <c r="A419" s="9">
        <v>17</v>
      </c>
      <c r="B419" s="9" t="s">
        <v>39</v>
      </c>
      <c r="C419" s="9">
        <v>71</v>
      </c>
      <c r="D419" s="9">
        <v>71</v>
      </c>
      <c r="E419" s="9">
        <v>240.6</v>
      </c>
      <c r="F419" s="9">
        <v>196.00469728552858</v>
      </c>
      <c r="G419" s="9">
        <v>2020</v>
      </c>
      <c r="H419" s="10">
        <v>7.9012105258669744E-4</v>
      </c>
    </row>
    <row r="420" spans="1:8" x14ac:dyDescent="0.2">
      <c r="A420" s="9">
        <v>17</v>
      </c>
      <c r="B420" s="9" t="s">
        <v>39</v>
      </c>
      <c r="C420" s="9">
        <v>71</v>
      </c>
      <c r="D420" s="9">
        <v>72</v>
      </c>
      <c r="E420" s="9">
        <v>240.6</v>
      </c>
      <c r="F420" s="9">
        <v>194.90003614943788</v>
      </c>
      <c r="G420" s="9">
        <v>2020</v>
      </c>
      <c r="H420" s="10">
        <v>7.7680419776323555E-4</v>
      </c>
    </row>
    <row r="421" spans="1:8" x14ac:dyDescent="0.2">
      <c r="A421" s="9">
        <v>17</v>
      </c>
      <c r="B421" s="9" t="s">
        <v>39</v>
      </c>
      <c r="C421" s="9">
        <v>71</v>
      </c>
      <c r="D421" s="9">
        <v>73</v>
      </c>
      <c r="E421" s="9">
        <v>240.6</v>
      </c>
      <c r="F421" s="9">
        <v>193.91223365985962</v>
      </c>
      <c r="G421" s="9">
        <v>2020</v>
      </c>
      <c r="H421" s="10">
        <v>7.6224935047089775E-4</v>
      </c>
    </row>
    <row r="422" spans="1:8" x14ac:dyDescent="0.2">
      <c r="A422" s="9">
        <v>17</v>
      </c>
      <c r="B422" s="9" t="s">
        <v>39</v>
      </c>
      <c r="C422" s="9">
        <v>71</v>
      </c>
      <c r="D422" s="9">
        <v>74</v>
      </c>
      <c r="E422" s="9">
        <v>240.6</v>
      </c>
      <c r="F422" s="9">
        <v>193.04232080898291</v>
      </c>
      <c r="G422" s="9">
        <v>2020</v>
      </c>
      <c r="H422" s="10">
        <v>7.4689141620775843E-4</v>
      </c>
    </row>
    <row r="423" spans="1:8" x14ac:dyDescent="0.2">
      <c r="A423" s="9">
        <v>17</v>
      </c>
      <c r="B423" s="9" t="s">
        <v>39</v>
      </c>
      <c r="C423" s="9">
        <v>71</v>
      </c>
      <c r="D423" s="9">
        <v>75</v>
      </c>
      <c r="E423" s="9">
        <v>240.6</v>
      </c>
      <c r="F423" s="9">
        <v>192.28811687510796</v>
      </c>
      <c r="G423" s="9">
        <v>2020</v>
      </c>
      <c r="H423" s="10">
        <v>7.3142783473112048E-4</v>
      </c>
    </row>
    <row r="424" spans="1:8" x14ac:dyDescent="0.2">
      <c r="A424" s="9">
        <v>17</v>
      </c>
      <c r="B424" s="9" t="s">
        <v>39</v>
      </c>
      <c r="C424" s="9">
        <v>71</v>
      </c>
      <c r="D424" s="9">
        <v>76</v>
      </c>
      <c r="E424" s="9">
        <v>240.6</v>
      </c>
      <c r="F424" s="9">
        <v>191.64628022062919</v>
      </c>
      <c r="G424" s="9">
        <v>2020</v>
      </c>
      <c r="H424" s="10">
        <v>7.163140561559472E-4</v>
      </c>
    </row>
    <row r="425" spans="1:8" x14ac:dyDescent="0.2">
      <c r="A425" s="9">
        <v>17</v>
      </c>
      <c r="B425" s="9" t="s">
        <v>39</v>
      </c>
      <c r="C425" s="9">
        <v>71</v>
      </c>
      <c r="D425" s="9">
        <v>77</v>
      </c>
      <c r="E425" s="9">
        <v>240.6</v>
      </c>
      <c r="F425" s="9">
        <v>191.11120767471215</v>
      </c>
      <c r="G425" s="9">
        <v>2020</v>
      </c>
      <c r="H425" s="10">
        <v>7.02110972549919E-4</v>
      </c>
    </row>
    <row r="426" spans="1:8" x14ac:dyDescent="0.2">
      <c r="A426" s="9">
        <v>17</v>
      </c>
      <c r="B426" s="9" t="s">
        <v>39</v>
      </c>
      <c r="C426" s="9">
        <v>71</v>
      </c>
      <c r="D426" s="9">
        <v>78</v>
      </c>
      <c r="E426" s="9">
        <v>240.6</v>
      </c>
      <c r="F426" s="9">
        <v>190.67606872310523</v>
      </c>
      <c r="G426" s="9">
        <v>2020</v>
      </c>
      <c r="H426" s="10">
        <v>6.8913368373445109E-4</v>
      </c>
    </row>
    <row r="427" spans="1:8" x14ac:dyDescent="0.2">
      <c r="A427" s="9">
        <v>17</v>
      </c>
      <c r="B427" s="9" t="s">
        <v>39</v>
      </c>
      <c r="C427" s="9">
        <v>71</v>
      </c>
      <c r="D427" s="9">
        <v>79</v>
      </c>
      <c r="E427" s="9">
        <v>240.6</v>
      </c>
      <c r="F427" s="9">
        <v>190.33182190679071</v>
      </c>
      <c r="G427" s="9">
        <v>2020</v>
      </c>
      <c r="H427" s="10">
        <v>6.7772956216061544E-4</v>
      </c>
    </row>
    <row r="428" spans="1:8" x14ac:dyDescent="0.2">
      <c r="A428" s="9">
        <v>17</v>
      </c>
      <c r="B428" s="9" t="s">
        <v>39</v>
      </c>
      <c r="C428" s="9">
        <v>71</v>
      </c>
      <c r="D428" s="9">
        <v>80</v>
      </c>
      <c r="E428" s="9">
        <v>240.6</v>
      </c>
      <c r="F428" s="9">
        <v>190.067566791058</v>
      </c>
      <c r="G428" s="9">
        <v>2020</v>
      </c>
      <c r="H428" s="10">
        <v>6.6808525468828794E-4</v>
      </c>
    </row>
    <row r="429" spans="1:8" x14ac:dyDescent="0.2">
      <c r="A429" s="9">
        <v>17</v>
      </c>
      <c r="B429" s="9" t="s">
        <v>39</v>
      </c>
      <c r="C429" s="9">
        <v>71</v>
      </c>
      <c r="D429" s="9">
        <v>81</v>
      </c>
      <c r="E429" s="9">
        <v>240.6</v>
      </c>
      <c r="F429" s="9">
        <v>189.86890350204567</v>
      </c>
      <c r="G429" s="9">
        <v>2020</v>
      </c>
      <c r="H429" s="10">
        <v>6.6022133881958459E-4</v>
      </c>
    </row>
    <row r="430" spans="1:8" x14ac:dyDescent="0.2">
      <c r="A430" s="9">
        <v>17</v>
      </c>
      <c r="B430" s="9" t="s">
        <v>39</v>
      </c>
      <c r="C430" s="9">
        <v>71</v>
      </c>
      <c r="D430" s="9">
        <v>82</v>
      </c>
      <c r="E430" s="9">
        <v>240.6</v>
      </c>
      <c r="F430" s="9">
        <v>189.72067322312023</v>
      </c>
      <c r="G430" s="9">
        <v>2020</v>
      </c>
      <c r="H430" s="10">
        <v>6.5406630977573297E-4</v>
      </c>
    </row>
    <row r="431" spans="1:8" x14ac:dyDescent="0.2">
      <c r="A431" s="9">
        <v>17</v>
      </c>
      <c r="B431" s="9" t="s">
        <v>39</v>
      </c>
      <c r="C431" s="9">
        <v>71</v>
      </c>
      <c r="D431" s="9">
        <v>83</v>
      </c>
      <c r="E431" s="9">
        <v>240.6</v>
      </c>
      <c r="F431" s="9">
        <v>189.61170728704255</v>
      </c>
      <c r="G431" s="9">
        <v>2020</v>
      </c>
      <c r="H431" s="10">
        <v>6.4941659175100301E-4</v>
      </c>
    </row>
    <row r="432" spans="1:8" x14ac:dyDescent="0.2">
      <c r="A432" s="9">
        <v>17</v>
      </c>
      <c r="B432" s="9" t="s">
        <v>39</v>
      </c>
      <c r="C432" s="9">
        <v>71</v>
      </c>
      <c r="D432" s="9">
        <v>84</v>
      </c>
      <c r="E432" s="9">
        <v>240.6</v>
      </c>
      <c r="F432" s="9">
        <v>189.53341583692375</v>
      </c>
      <c r="G432" s="9">
        <v>2020</v>
      </c>
      <c r="H432" s="10">
        <v>6.4607069073029718E-4</v>
      </c>
    </row>
    <row r="433" spans="1:8" x14ac:dyDescent="0.2">
      <c r="A433" s="9">
        <v>17</v>
      </c>
      <c r="B433" s="9" t="s">
        <v>39</v>
      </c>
      <c r="C433" s="9">
        <v>71</v>
      </c>
      <c r="D433" s="9">
        <v>85</v>
      </c>
      <c r="E433" s="9">
        <v>240.6</v>
      </c>
      <c r="F433" s="9">
        <v>189.47854981108182</v>
      </c>
      <c r="G433" s="9">
        <v>2020</v>
      </c>
      <c r="H433" s="10">
        <v>6.4376592851755519E-4</v>
      </c>
    </row>
    <row r="434" spans="1:8" x14ac:dyDescent="0.2">
      <c r="A434" s="9">
        <v>17</v>
      </c>
      <c r="B434" s="9" t="s">
        <v>39</v>
      </c>
      <c r="C434" s="9">
        <v>72</v>
      </c>
      <c r="D434" s="9">
        <v>50</v>
      </c>
      <c r="E434" s="9">
        <v>240.6</v>
      </c>
      <c r="F434" s="9">
        <v>227.92876937068758</v>
      </c>
      <c r="G434" s="9">
        <v>2020</v>
      </c>
      <c r="H434" s="10">
        <v>5.9488941440260872E-4</v>
      </c>
    </row>
    <row r="435" spans="1:8" x14ac:dyDescent="0.2">
      <c r="A435" s="9">
        <v>17</v>
      </c>
      <c r="B435" s="9" t="s">
        <v>39</v>
      </c>
      <c r="C435" s="9">
        <v>72</v>
      </c>
      <c r="D435" s="9">
        <v>51</v>
      </c>
      <c r="E435" s="9">
        <v>240.6</v>
      </c>
      <c r="F435" s="9">
        <v>226.67129442909797</v>
      </c>
      <c r="G435" s="9">
        <v>2020</v>
      </c>
      <c r="H435" s="10">
        <v>6.1906964279933761E-4</v>
      </c>
    </row>
    <row r="436" spans="1:8" x14ac:dyDescent="0.2">
      <c r="A436" s="9">
        <v>17</v>
      </c>
      <c r="B436" s="9" t="s">
        <v>39</v>
      </c>
      <c r="C436" s="9">
        <v>72</v>
      </c>
      <c r="D436" s="9">
        <v>52</v>
      </c>
      <c r="E436" s="9">
        <v>240.6</v>
      </c>
      <c r="F436" s="9">
        <v>225.3216461700878</v>
      </c>
      <c r="G436" s="9">
        <v>2020</v>
      </c>
      <c r="H436" s="10">
        <v>6.4230394420700684E-4</v>
      </c>
    </row>
    <row r="437" spans="1:8" x14ac:dyDescent="0.2">
      <c r="A437" s="9">
        <v>17</v>
      </c>
      <c r="B437" s="9" t="s">
        <v>39</v>
      </c>
      <c r="C437" s="9">
        <v>72</v>
      </c>
      <c r="D437" s="9">
        <v>53</v>
      </c>
      <c r="E437" s="9">
        <v>240.6</v>
      </c>
      <c r="F437" s="9">
        <v>223.88633363644664</v>
      </c>
      <c r="G437" s="9">
        <v>2020</v>
      </c>
      <c r="H437" s="10">
        <v>6.6441455181946761E-4</v>
      </c>
    </row>
    <row r="438" spans="1:8" x14ac:dyDescent="0.2">
      <c r="A438" s="9">
        <v>17</v>
      </c>
      <c r="B438" s="9" t="s">
        <v>39</v>
      </c>
      <c r="C438" s="9">
        <v>72</v>
      </c>
      <c r="D438" s="9">
        <v>54</v>
      </c>
      <c r="E438" s="9">
        <v>240.6</v>
      </c>
      <c r="F438" s="9">
        <v>222.37486959664491</v>
      </c>
      <c r="G438" s="9">
        <v>2020</v>
      </c>
      <c r="H438" s="10">
        <v>6.8527587435346946E-4</v>
      </c>
    </row>
    <row r="439" spans="1:8" x14ac:dyDescent="0.2">
      <c r="A439" s="9">
        <v>17</v>
      </c>
      <c r="B439" s="9" t="s">
        <v>39</v>
      </c>
      <c r="C439" s="9">
        <v>72</v>
      </c>
      <c r="D439" s="9">
        <v>55</v>
      </c>
      <c r="E439" s="9">
        <v>240.6</v>
      </c>
      <c r="F439" s="9">
        <v>220.7957448417456</v>
      </c>
      <c r="G439" s="9">
        <v>2020</v>
      </c>
      <c r="H439" s="10">
        <v>7.0477002712143744E-4</v>
      </c>
    </row>
    <row r="440" spans="1:8" x14ac:dyDescent="0.2">
      <c r="A440" s="9">
        <v>17</v>
      </c>
      <c r="B440" s="9" t="s">
        <v>39</v>
      </c>
      <c r="C440" s="9">
        <v>72</v>
      </c>
      <c r="D440" s="9">
        <v>56</v>
      </c>
      <c r="E440" s="9">
        <v>240.6</v>
      </c>
      <c r="F440" s="9">
        <v>219.15687883325469</v>
      </c>
      <c r="G440" s="9">
        <v>2020</v>
      </c>
      <c r="H440" s="10">
        <v>7.2279430092343734E-4</v>
      </c>
    </row>
    <row r="441" spans="1:8" x14ac:dyDescent="0.2">
      <c r="A441" s="9">
        <v>17</v>
      </c>
      <c r="B441" s="9" t="s">
        <v>39</v>
      </c>
      <c r="C441" s="9">
        <v>72</v>
      </c>
      <c r="D441" s="9">
        <v>57</v>
      </c>
      <c r="E441" s="9">
        <v>240.6</v>
      </c>
      <c r="F441" s="9">
        <v>217.46669494082428</v>
      </c>
      <c r="G441" s="9">
        <v>2020</v>
      </c>
      <c r="H441" s="10">
        <v>7.3936773233198661E-4</v>
      </c>
    </row>
    <row r="442" spans="1:8" x14ac:dyDescent="0.2">
      <c r="A442" s="9">
        <v>17</v>
      </c>
      <c r="B442" s="9" t="s">
        <v>39</v>
      </c>
      <c r="C442" s="9">
        <v>72</v>
      </c>
      <c r="D442" s="9">
        <v>58</v>
      </c>
      <c r="E442" s="9">
        <v>240.6</v>
      </c>
      <c r="F442" s="9">
        <v>215.73427366231462</v>
      </c>
      <c r="G442" s="9">
        <v>2020</v>
      </c>
      <c r="H442" s="10">
        <v>7.5432017694886729E-4</v>
      </c>
    </row>
    <row r="443" spans="1:8" x14ac:dyDescent="0.2">
      <c r="A443" s="9">
        <v>17</v>
      </c>
      <c r="B443" s="9" t="s">
        <v>39</v>
      </c>
      <c r="C443" s="9">
        <v>72</v>
      </c>
      <c r="D443" s="9">
        <v>59</v>
      </c>
      <c r="E443" s="9">
        <v>240.6</v>
      </c>
      <c r="F443" s="9">
        <v>213.968722619966</v>
      </c>
      <c r="G443" s="9">
        <v>2020</v>
      </c>
      <c r="H443" s="10">
        <v>7.6762729640837354E-4</v>
      </c>
    </row>
    <row r="444" spans="1:8" x14ac:dyDescent="0.2">
      <c r="A444" s="9">
        <v>17</v>
      </c>
      <c r="B444" s="9" t="s">
        <v>39</v>
      </c>
      <c r="C444" s="9">
        <v>72</v>
      </c>
      <c r="D444" s="9">
        <v>60</v>
      </c>
      <c r="E444" s="9">
        <v>240.6</v>
      </c>
      <c r="F444" s="9">
        <v>212.17984556475676</v>
      </c>
      <c r="G444" s="9">
        <v>2020</v>
      </c>
      <c r="H444" s="10">
        <v>7.7928785689816563E-4</v>
      </c>
    </row>
    <row r="445" spans="1:8" x14ac:dyDescent="0.2">
      <c r="A445" s="9">
        <v>17</v>
      </c>
      <c r="B445" s="9" t="s">
        <v>39</v>
      </c>
      <c r="C445" s="9">
        <v>72</v>
      </c>
      <c r="D445" s="9">
        <v>61</v>
      </c>
      <c r="E445" s="9">
        <v>240.6</v>
      </c>
      <c r="F445" s="9">
        <v>210.37758784860981</v>
      </c>
      <c r="G445" s="9">
        <v>2020</v>
      </c>
      <c r="H445" s="10">
        <v>7.8904956397032021E-4</v>
      </c>
    </row>
    <row r="446" spans="1:8" x14ac:dyDescent="0.2">
      <c r="A446" s="9">
        <v>17</v>
      </c>
      <c r="B446" s="9" t="s">
        <v>39</v>
      </c>
      <c r="C446" s="9">
        <v>72</v>
      </c>
      <c r="D446" s="9">
        <v>62</v>
      </c>
      <c r="E446" s="9">
        <v>240.6</v>
      </c>
      <c r="F446" s="9">
        <v>208.57220568524093</v>
      </c>
      <c r="G446" s="9">
        <v>2020</v>
      </c>
      <c r="H446" s="10">
        <v>7.9686815427552188E-4</v>
      </c>
    </row>
    <row r="447" spans="1:8" x14ac:dyDescent="0.2">
      <c r="A447" s="9">
        <v>17</v>
      </c>
      <c r="B447" s="9" t="s">
        <v>39</v>
      </c>
      <c r="C447" s="9">
        <v>72</v>
      </c>
      <c r="D447" s="9">
        <v>63</v>
      </c>
      <c r="E447" s="9">
        <v>240.6</v>
      </c>
      <c r="F447" s="9">
        <v>206.77397370757464</v>
      </c>
      <c r="G447" s="9">
        <v>2020</v>
      </c>
      <c r="H447" s="10">
        <v>8.0252142325200869E-4</v>
      </c>
    </row>
    <row r="448" spans="1:8" x14ac:dyDescent="0.2">
      <c r="A448" s="9">
        <v>17</v>
      </c>
      <c r="B448" s="9" t="s">
        <v>39</v>
      </c>
      <c r="C448" s="9">
        <v>72</v>
      </c>
      <c r="D448" s="9">
        <v>64</v>
      </c>
      <c r="E448" s="9">
        <v>240.6</v>
      </c>
      <c r="F448" s="9">
        <v>204.9951998223878</v>
      </c>
      <c r="G448" s="9">
        <v>2020</v>
      </c>
      <c r="H448" s="10">
        <v>8.0585896498015352E-4</v>
      </c>
    </row>
    <row r="449" spans="1:8" x14ac:dyDescent="0.2">
      <c r="A449" s="9">
        <v>17</v>
      </c>
      <c r="B449" s="9" t="s">
        <v>39</v>
      </c>
      <c r="C449" s="9">
        <v>72</v>
      </c>
      <c r="D449" s="9">
        <v>65</v>
      </c>
      <c r="E449" s="9">
        <v>240.6</v>
      </c>
      <c r="F449" s="9">
        <v>203.24830993082213</v>
      </c>
      <c r="G449" s="9">
        <v>2020</v>
      </c>
      <c r="H449" s="10">
        <v>8.0692061238364404E-4</v>
      </c>
    </row>
    <row r="450" spans="1:8" x14ac:dyDescent="0.2">
      <c r="A450" s="9">
        <v>17</v>
      </c>
      <c r="B450" s="9" t="s">
        <v>39</v>
      </c>
      <c r="C450" s="9">
        <v>72</v>
      </c>
      <c r="D450" s="9">
        <v>66</v>
      </c>
      <c r="E450" s="9">
        <v>240.6</v>
      </c>
      <c r="F450" s="9">
        <v>201.54738669886379</v>
      </c>
      <c r="G450" s="9">
        <v>2020</v>
      </c>
      <c r="H450" s="10">
        <v>8.0542351344121922E-4</v>
      </c>
    </row>
    <row r="451" spans="1:8" x14ac:dyDescent="0.2">
      <c r="A451" s="9">
        <v>17</v>
      </c>
      <c r="B451" s="9" t="s">
        <v>39</v>
      </c>
      <c r="C451" s="9">
        <v>72</v>
      </c>
      <c r="D451" s="9">
        <v>67</v>
      </c>
      <c r="E451" s="9">
        <v>240.6</v>
      </c>
      <c r="F451" s="9">
        <v>199.90459344158629</v>
      </c>
      <c r="G451" s="9">
        <v>2020</v>
      </c>
      <c r="H451" s="10">
        <v>8.0135145632847496E-4</v>
      </c>
    </row>
    <row r="452" spans="1:8" x14ac:dyDescent="0.2">
      <c r="A452" s="9">
        <v>17</v>
      </c>
      <c r="B452" s="9" t="s">
        <v>39</v>
      </c>
      <c r="C452" s="9">
        <v>72</v>
      </c>
      <c r="D452" s="9">
        <v>68</v>
      </c>
      <c r="E452" s="9">
        <v>240.6</v>
      </c>
      <c r="F452" s="9">
        <v>198.33427513071243</v>
      </c>
      <c r="G452" s="9">
        <v>2020</v>
      </c>
      <c r="H452" s="10">
        <v>7.9462826654957389E-4</v>
      </c>
    </row>
    <row r="453" spans="1:8" x14ac:dyDescent="0.2">
      <c r="A453" s="9">
        <v>17</v>
      </c>
      <c r="B453" s="9" t="s">
        <v>39</v>
      </c>
      <c r="C453" s="9">
        <v>72</v>
      </c>
      <c r="D453" s="9">
        <v>69</v>
      </c>
      <c r="E453" s="9">
        <v>240.6</v>
      </c>
      <c r="F453" s="9">
        <v>196.85048259657148</v>
      </c>
      <c r="G453" s="9">
        <v>2020</v>
      </c>
      <c r="H453" s="10">
        <v>7.8510018836502687E-4</v>
      </c>
    </row>
    <row r="454" spans="1:8" x14ac:dyDescent="0.2">
      <c r="A454" s="9">
        <v>17</v>
      </c>
      <c r="B454" s="9" t="s">
        <v>39</v>
      </c>
      <c r="C454" s="9">
        <v>72</v>
      </c>
      <c r="D454" s="9">
        <v>70</v>
      </c>
      <c r="E454" s="9">
        <v>240.6</v>
      </c>
      <c r="F454" s="9">
        <v>195.46564313055165</v>
      </c>
      <c r="G454" s="9">
        <v>2020</v>
      </c>
      <c r="H454" s="10">
        <v>7.730267551342429E-4</v>
      </c>
    </row>
    <row r="455" spans="1:8" x14ac:dyDescent="0.2">
      <c r="A455" s="9">
        <v>17</v>
      </c>
      <c r="B455" s="9" t="s">
        <v>39</v>
      </c>
      <c r="C455" s="9">
        <v>72</v>
      </c>
      <c r="D455" s="9">
        <v>71</v>
      </c>
      <c r="E455" s="9">
        <v>240.6</v>
      </c>
      <c r="F455" s="9">
        <v>194.19023099293315</v>
      </c>
      <c r="G455" s="9">
        <v>2020</v>
      </c>
      <c r="H455" s="10">
        <v>7.5853972501623349E-4</v>
      </c>
    </row>
    <row r="456" spans="1:8" x14ac:dyDescent="0.2">
      <c r="A456" s="9">
        <v>17</v>
      </c>
      <c r="B456" s="9" t="s">
        <v>39</v>
      </c>
      <c r="C456" s="9">
        <v>72</v>
      </c>
      <c r="D456" s="9">
        <v>72</v>
      </c>
      <c r="E456" s="9">
        <v>240.6</v>
      </c>
      <c r="F456" s="9">
        <v>193.03083662983246</v>
      </c>
      <c r="G456" s="9">
        <v>2020</v>
      </c>
      <c r="H456" s="10">
        <v>7.4209845961782032E-4</v>
      </c>
    </row>
    <row r="457" spans="1:8" x14ac:dyDescent="0.2">
      <c r="A457" s="9">
        <v>17</v>
      </c>
      <c r="B457" s="9" t="s">
        <v>39</v>
      </c>
      <c r="C457" s="9">
        <v>72</v>
      </c>
      <c r="D457" s="9">
        <v>73</v>
      </c>
      <c r="E457" s="9">
        <v>240.6</v>
      </c>
      <c r="F457" s="9">
        <v>191.99166088361576</v>
      </c>
      <c r="G457" s="9">
        <v>2020</v>
      </c>
      <c r="H457" s="10">
        <v>7.2432030387596701E-4</v>
      </c>
    </row>
    <row r="458" spans="1:8" x14ac:dyDescent="0.2">
      <c r="A458" s="9">
        <v>17</v>
      </c>
      <c r="B458" s="9" t="s">
        <v>39</v>
      </c>
      <c r="C458" s="9">
        <v>72</v>
      </c>
      <c r="D458" s="9">
        <v>74</v>
      </c>
      <c r="E458" s="9">
        <v>240.6</v>
      </c>
      <c r="F458" s="9">
        <v>191.0743739069741</v>
      </c>
      <c r="G458" s="9">
        <v>2020</v>
      </c>
      <c r="H458" s="10">
        <v>7.0571400458581738E-4</v>
      </c>
    </row>
    <row r="459" spans="1:8" x14ac:dyDescent="0.2">
      <c r="A459" s="9">
        <v>17</v>
      </c>
      <c r="B459" s="9" t="s">
        <v>39</v>
      </c>
      <c r="C459" s="9">
        <v>72</v>
      </c>
      <c r="D459" s="9">
        <v>75</v>
      </c>
      <c r="E459" s="9">
        <v>240.6</v>
      </c>
      <c r="F459" s="9">
        <v>190.27725046208283</v>
      </c>
      <c r="G459" s="9">
        <v>2020</v>
      </c>
      <c r="H459" s="10">
        <v>6.8707112437571929E-4</v>
      </c>
    </row>
    <row r="460" spans="1:8" x14ac:dyDescent="0.2">
      <c r="A460" s="9">
        <v>17</v>
      </c>
      <c r="B460" s="9" t="s">
        <v>39</v>
      </c>
      <c r="C460" s="9">
        <v>72</v>
      </c>
      <c r="D460" s="9">
        <v>76</v>
      </c>
      <c r="E460" s="9">
        <v>240.6</v>
      </c>
      <c r="F460" s="9">
        <v>189.59733961185694</v>
      </c>
      <c r="G460" s="9">
        <v>2020</v>
      </c>
      <c r="H460" s="10">
        <v>6.6892523355597557E-4</v>
      </c>
    </row>
    <row r="461" spans="1:8" x14ac:dyDescent="0.2">
      <c r="A461" s="9">
        <v>17</v>
      </c>
      <c r="B461" s="9" t="s">
        <v>39</v>
      </c>
      <c r="C461" s="9">
        <v>72</v>
      </c>
      <c r="D461" s="9">
        <v>77</v>
      </c>
      <c r="E461" s="9">
        <v>240.6</v>
      </c>
      <c r="F461" s="9">
        <v>189.02928375056302</v>
      </c>
      <c r="G461" s="9">
        <v>2020</v>
      </c>
      <c r="H461" s="10">
        <v>6.5192185584995771E-4</v>
      </c>
    </row>
    <row r="462" spans="1:8" x14ac:dyDescent="0.2">
      <c r="A462" s="9">
        <v>17</v>
      </c>
      <c r="B462" s="9" t="s">
        <v>39</v>
      </c>
      <c r="C462" s="9">
        <v>72</v>
      </c>
      <c r="D462" s="9">
        <v>78</v>
      </c>
      <c r="E462" s="9">
        <v>240.6</v>
      </c>
      <c r="F462" s="9">
        <v>188.56639291056456</v>
      </c>
      <c r="G462" s="9">
        <v>2020</v>
      </c>
      <c r="H462" s="10">
        <v>6.3643517842810983E-4</v>
      </c>
    </row>
    <row r="463" spans="1:8" x14ac:dyDescent="0.2">
      <c r="A463" s="9">
        <v>17</v>
      </c>
      <c r="B463" s="9" t="s">
        <v>39</v>
      </c>
      <c r="C463" s="9">
        <v>72</v>
      </c>
      <c r="D463" s="9">
        <v>79</v>
      </c>
      <c r="E463" s="9">
        <v>240.6</v>
      </c>
      <c r="F463" s="9">
        <v>188.19956522740381</v>
      </c>
      <c r="G463" s="9">
        <v>2020</v>
      </c>
      <c r="H463" s="10">
        <v>6.2286390369135003E-4</v>
      </c>
    </row>
    <row r="464" spans="1:8" x14ac:dyDescent="0.2">
      <c r="A464" s="9">
        <v>17</v>
      </c>
      <c r="B464" s="9" t="s">
        <v>39</v>
      </c>
      <c r="C464" s="9">
        <v>72</v>
      </c>
      <c r="D464" s="9">
        <v>80</v>
      </c>
      <c r="E464" s="9">
        <v>240.6</v>
      </c>
      <c r="F464" s="9">
        <v>187.91761569688305</v>
      </c>
      <c r="G464" s="9">
        <v>2020</v>
      </c>
      <c r="H464" s="10">
        <v>6.114189399561681E-4</v>
      </c>
    </row>
    <row r="465" spans="1:8" x14ac:dyDescent="0.2">
      <c r="A465" s="9">
        <v>17</v>
      </c>
      <c r="B465" s="9" t="s">
        <v>39</v>
      </c>
      <c r="C465" s="9">
        <v>72</v>
      </c>
      <c r="D465" s="9">
        <v>81</v>
      </c>
      <c r="E465" s="9">
        <v>240.6</v>
      </c>
      <c r="F465" s="9">
        <v>187.70542541334527</v>
      </c>
      <c r="G465" s="9">
        <v>2020</v>
      </c>
      <c r="H465" s="10">
        <v>6.0210318690331215E-4</v>
      </c>
    </row>
    <row r="466" spans="1:8" x14ac:dyDescent="0.2">
      <c r="A466" s="9">
        <v>17</v>
      </c>
      <c r="B466" s="9" t="s">
        <v>39</v>
      </c>
      <c r="C466" s="9">
        <v>72</v>
      </c>
      <c r="D466" s="9">
        <v>82</v>
      </c>
      <c r="E466" s="9">
        <v>240.6</v>
      </c>
      <c r="F466" s="9">
        <v>187.54689065447701</v>
      </c>
      <c r="G466" s="9">
        <v>2020</v>
      </c>
      <c r="H466" s="10">
        <v>5.9480517357816997E-4</v>
      </c>
    </row>
    <row r="467" spans="1:8" x14ac:dyDescent="0.2">
      <c r="A467" s="9">
        <v>17</v>
      </c>
      <c r="B467" s="9" t="s">
        <v>39</v>
      </c>
      <c r="C467" s="9">
        <v>72</v>
      </c>
      <c r="D467" s="9">
        <v>83</v>
      </c>
      <c r="E467" s="9">
        <v>240.6</v>
      </c>
      <c r="F467" s="9">
        <v>187.43016595533672</v>
      </c>
      <c r="G467" s="9">
        <v>2020</v>
      </c>
      <c r="H467" s="10">
        <v>5.8927885553433841E-4</v>
      </c>
    </row>
    <row r="468" spans="1:8" x14ac:dyDescent="0.2">
      <c r="A468" s="9">
        <v>17</v>
      </c>
      <c r="B468" s="9" t="s">
        <v>39</v>
      </c>
      <c r="C468" s="9">
        <v>72</v>
      </c>
      <c r="D468" s="9">
        <v>84</v>
      </c>
      <c r="E468" s="9">
        <v>240.6</v>
      </c>
      <c r="F468" s="9">
        <v>187.34616187505753</v>
      </c>
      <c r="G468" s="9">
        <v>2020</v>
      </c>
      <c r="H468" s="10">
        <v>5.8528623212896066E-4</v>
      </c>
    </row>
    <row r="469" spans="1:8" x14ac:dyDescent="0.2">
      <c r="A469" s="9">
        <v>17</v>
      </c>
      <c r="B469" s="9" t="s">
        <v>39</v>
      </c>
      <c r="C469" s="9">
        <v>72</v>
      </c>
      <c r="D469" s="9">
        <v>85</v>
      </c>
      <c r="E469" s="9">
        <v>240.6</v>
      </c>
      <c r="F469" s="9">
        <v>187.28719087239551</v>
      </c>
      <c r="G469" s="9">
        <v>2020</v>
      </c>
      <c r="H469" s="10">
        <v>5.8252160176132145E-4</v>
      </c>
    </row>
    <row r="470" spans="1:8" x14ac:dyDescent="0.2">
      <c r="A470" s="9">
        <v>17</v>
      </c>
      <c r="B470" s="9" t="s">
        <v>39</v>
      </c>
      <c r="C470" s="9">
        <v>73</v>
      </c>
      <c r="D470" s="9">
        <v>50</v>
      </c>
      <c r="E470" s="9">
        <v>240.6</v>
      </c>
      <c r="F470" s="9">
        <v>226.65452730600524</v>
      </c>
      <c r="G470" s="9">
        <v>2020</v>
      </c>
      <c r="H470" s="10">
        <v>5.685688586296436E-4</v>
      </c>
    </row>
    <row r="471" spans="1:8" x14ac:dyDescent="0.2">
      <c r="A471" s="9">
        <v>17</v>
      </c>
      <c r="B471" s="9" t="s">
        <v>39</v>
      </c>
      <c r="C471" s="9">
        <v>73</v>
      </c>
      <c r="D471" s="9">
        <v>51</v>
      </c>
      <c r="E471" s="9">
        <v>240.6</v>
      </c>
      <c r="F471" s="9">
        <v>225.44697338268099</v>
      </c>
      <c r="G471" s="9">
        <v>2020</v>
      </c>
      <c r="H471" s="10">
        <v>5.9406421016111024E-4</v>
      </c>
    </row>
    <row r="472" spans="1:8" x14ac:dyDescent="0.2">
      <c r="A472" s="9">
        <v>17</v>
      </c>
      <c r="B472" s="9" t="s">
        <v>39</v>
      </c>
      <c r="C472" s="9">
        <v>73</v>
      </c>
      <c r="D472" s="9">
        <v>52</v>
      </c>
      <c r="E472" s="9">
        <v>240.6</v>
      </c>
      <c r="F472" s="9">
        <v>224.14290296502872</v>
      </c>
      <c r="G472" s="9">
        <v>2020</v>
      </c>
      <c r="H472" s="10">
        <v>6.1876976717597013E-4</v>
      </c>
    </row>
    <row r="473" spans="1:8" x14ac:dyDescent="0.2">
      <c r="A473" s="9">
        <v>17</v>
      </c>
      <c r="B473" s="9" t="s">
        <v>39</v>
      </c>
      <c r="C473" s="9">
        <v>73</v>
      </c>
      <c r="D473" s="9">
        <v>53</v>
      </c>
      <c r="E473" s="9">
        <v>240.6</v>
      </c>
      <c r="F473" s="9">
        <v>222.74508507636173</v>
      </c>
      <c r="G473" s="9">
        <v>2020</v>
      </c>
      <c r="H473" s="10">
        <v>6.4238252524628401E-4</v>
      </c>
    </row>
    <row r="474" spans="1:8" x14ac:dyDescent="0.2">
      <c r="A474" s="9">
        <v>17</v>
      </c>
      <c r="B474" s="9" t="s">
        <v>39</v>
      </c>
      <c r="C474" s="9">
        <v>73</v>
      </c>
      <c r="D474" s="9">
        <v>54</v>
      </c>
      <c r="E474" s="9">
        <v>240.6</v>
      </c>
      <c r="F474" s="9">
        <v>221.26051438850348</v>
      </c>
      <c r="G474" s="9">
        <v>2020</v>
      </c>
      <c r="H474" s="10">
        <v>6.6464606087015621E-4</v>
      </c>
    </row>
    <row r="475" spans="1:8" x14ac:dyDescent="0.2">
      <c r="A475" s="9">
        <v>17</v>
      </c>
      <c r="B475" s="9" t="s">
        <v>39</v>
      </c>
      <c r="C475" s="9">
        <v>73</v>
      </c>
      <c r="D475" s="9">
        <v>55</v>
      </c>
      <c r="E475" s="9">
        <v>240.6</v>
      </c>
      <c r="F475" s="9">
        <v>219.69926719204952</v>
      </c>
      <c r="G475" s="9">
        <v>2020</v>
      </c>
      <c r="H475" s="10">
        <v>6.8541954724164603E-4</v>
      </c>
    </row>
    <row r="476" spans="1:8" x14ac:dyDescent="0.2">
      <c r="A476" s="9">
        <v>17</v>
      </c>
      <c r="B476" s="9" t="s">
        <v>39</v>
      </c>
      <c r="C476" s="9">
        <v>73</v>
      </c>
      <c r="D476" s="9">
        <v>56</v>
      </c>
      <c r="E476" s="9">
        <v>240.6</v>
      </c>
      <c r="F476" s="9">
        <v>218.07039015517125</v>
      </c>
      <c r="G476" s="9">
        <v>2020</v>
      </c>
      <c r="H476" s="10">
        <v>7.0457448335348551E-4</v>
      </c>
    </row>
    <row r="477" spans="1:8" x14ac:dyDescent="0.2">
      <c r="A477" s="9">
        <v>17</v>
      </c>
      <c r="B477" s="9" t="s">
        <v>39</v>
      </c>
      <c r="C477" s="9">
        <v>73</v>
      </c>
      <c r="D477" s="9">
        <v>57</v>
      </c>
      <c r="E477" s="9">
        <v>240.6</v>
      </c>
      <c r="F477" s="9">
        <v>216.38237095548584</v>
      </c>
      <c r="G477" s="9">
        <v>2020</v>
      </c>
      <c r="H477" s="10">
        <v>7.2208955324663858E-4</v>
      </c>
    </row>
    <row r="478" spans="1:8" x14ac:dyDescent="0.2">
      <c r="A478" s="9">
        <v>17</v>
      </c>
      <c r="B478" s="9" t="s">
        <v>39</v>
      </c>
      <c r="C478" s="9">
        <v>73</v>
      </c>
      <c r="D478" s="9">
        <v>58</v>
      </c>
      <c r="E478" s="9">
        <v>240.6</v>
      </c>
      <c r="F478" s="9">
        <v>214.64450882857304</v>
      </c>
      <c r="G478" s="9">
        <v>2020</v>
      </c>
      <c r="H478" s="10">
        <v>7.3775462258043401E-4</v>
      </c>
    </row>
    <row r="479" spans="1:8" x14ac:dyDescent="0.2">
      <c r="A479" s="9">
        <v>17</v>
      </c>
      <c r="B479" s="9" t="s">
        <v>39</v>
      </c>
      <c r="C479" s="9">
        <v>73</v>
      </c>
      <c r="D479" s="9">
        <v>59</v>
      </c>
      <c r="E479" s="9">
        <v>240.6</v>
      </c>
      <c r="F479" s="9">
        <v>212.8661444332939</v>
      </c>
      <c r="G479" s="9">
        <v>2020</v>
      </c>
      <c r="H479" s="10">
        <v>7.515017987961396E-4</v>
      </c>
    </row>
    <row r="480" spans="1:8" x14ac:dyDescent="0.2">
      <c r="A480" s="9">
        <v>17</v>
      </c>
      <c r="B480" s="9" t="s">
        <v>39</v>
      </c>
      <c r="C480" s="9">
        <v>73</v>
      </c>
      <c r="D480" s="9">
        <v>60</v>
      </c>
      <c r="E480" s="9">
        <v>240.6</v>
      </c>
      <c r="F480" s="9">
        <v>211.05751725436897</v>
      </c>
      <c r="G480" s="9">
        <v>2020</v>
      </c>
      <c r="H480" s="10">
        <v>7.6331100101007161E-4</v>
      </c>
    </row>
    <row r="481" spans="1:8" x14ac:dyDescent="0.2">
      <c r="A481" s="9">
        <v>17</v>
      </c>
      <c r="B481" s="9" t="s">
        <v>39</v>
      </c>
      <c r="C481" s="9">
        <v>73</v>
      </c>
      <c r="D481" s="9">
        <v>61</v>
      </c>
      <c r="E481" s="9">
        <v>240.6</v>
      </c>
      <c r="F481" s="9">
        <v>209.22922829493632</v>
      </c>
      <c r="G481" s="9">
        <v>2020</v>
      </c>
      <c r="H481" s="10">
        <v>7.7293323026944008E-4</v>
      </c>
    </row>
    <row r="482" spans="1:8" x14ac:dyDescent="0.2">
      <c r="A482" s="9">
        <v>17</v>
      </c>
      <c r="B482" s="9" t="s">
        <v>39</v>
      </c>
      <c r="C482" s="9">
        <v>73</v>
      </c>
      <c r="D482" s="9">
        <v>62</v>
      </c>
      <c r="E482" s="9">
        <v>240.6</v>
      </c>
      <c r="F482" s="9">
        <v>207.39216220147412</v>
      </c>
      <c r="G482" s="9">
        <v>2020</v>
      </c>
      <c r="H482" s="10">
        <v>7.8032982513921093E-4</v>
      </c>
    </row>
    <row r="483" spans="1:8" x14ac:dyDescent="0.2">
      <c r="A483" s="9">
        <v>17</v>
      </c>
      <c r="B483" s="9" t="s">
        <v>39</v>
      </c>
      <c r="C483" s="9">
        <v>73</v>
      </c>
      <c r="D483" s="9">
        <v>63</v>
      </c>
      <c r="E483" s="9">
        <v>240.6</v>
      </c>
      <c r="F483" s="9">
        <v>205.55830404554257</v>
      </c>
      <c r="G483" s="9">
        <v>2020</v>
      </c>
      <c r="H483" s="10">
        <v>7.8534156784992491E-4</v>
      </c>
    </row>
    <row r="484" spans="1:8" x14ac:dyDescent="0.2">
      <c r="A484" s="9">
        <v>17</v>
      </c>
      <c r="B484" s="9" t="s">
        <v>39</v>
      </c>
      <c r="C484" s="9">
        <v>73</v>
      </c>
      <c r="D484" s="9">
        <v>64</v>
      </c>
      <c r="E484" s="9">
        <v>240.6</v>
      </c>
      <c r="F484" s="9">
        <v>203.73874097020925</v>
      </c>
      <c r="G484" s="9">
        <v>2020</v>
      </c>
      <c r="H484" s="10">
        <v>7.8771597909827861E-4</v>
      </c>
    </row>
    <row r="485" spans="1:8" x14ac:dyDescent="0.2">
      <c r="A485" s="9">
        <v>17</v>
      </c>
      <c r="B485" s="9" t="s">
        <v>39</v>
      </c>
      <c r="C485" s="9">
        <v>73</v>
      </c>
      <c r="D485" s="9">
        <v>65</v>
      </c>
      <c r="E485" s="9">
        <v>240.6</v>
      </c>
      <c r="F485" s="9">
        <v>201.9460316541375</v>
      </c>
      <c r="G485" s="9">
        <v>2020</v>
      </c>
      <c r="H485" s="10">
        <v>7.8746195744697884E-4</v>
      </c>
    </row>
    <row r="486" spans="1:8" x14ac:dyDescent="0.2">
      <c r="A486" s="9">
        <v>17</v>
      </c>
      <c r="B486" s="9" t="s">
        <v>39</v>
      </c>
      <c r="C486" s="9">
        <v>73</v>
      </c>
      <c r="D486" s="9">
        <v>66</v>
      </c>
      <c r="E486" s="9">
        <v>240.6</v>
      </c>
      <c r="F486" s="9">
        <v>200.19603828105275</v>
      </c>
      <c r="G486" s="9">
        <v>2020</v>
      </c>
      <c r="H486" s="10">
        <v>7.8435042605207942E-4</v>
      </c>
    </row>
    <row r="487" spans="1:8" x14ac:dyDescent="0.2">
      <c r="A487" s="9">
        <v>17</v>
      </c>
      <c r="B487" s="9" t="s">
        <v>39</v>
      </c>
      <c r="C487" s="9">
        <v>73</v>
      </c>
      <c r="D487" s="9">
        <v>67</v>
      </c>
      <c r="E487" s="9">
        <v>240.6</v>
      </c>
      <c r="F487" s="9">
        <v>198.50173104023108</v>
      </c>
      <c r="G487" s="9">
        <v>2020</v>
      </c>
      <c r="H487" s="10">
        <v>7.7837179109181264E-4</v>
      </c>
    </row>
    <row r="488" spans="1:8" x14ac:dyDescent="0.2">
      <c r="A488" s="9">
        <v>17</v>
      </c>
      <c r="B488" s="9" t="s">
        <v>39</v>
      </c>
      <c r="C488" s="9">
        <v>73</v>
      </c>
      <c r="D488" s="9">
        <v>68</v>
      </c>
      <c r="E488" s="9">
        <v>240.6</v>
      </c>
      <c r="F488" s="9">
        <v>196.87827895816076</v>
      </c>
      <c r="G488" s="9">
        <v>2020</v>
      </c>
      <c r="H488" s="10">
        <v>7.6944952702667194E-4</v>
      </c>
    </row>
    <row r="489" spans="1:8" x14ac:dyDescent="0.2">
      <c r="A489" s="9">
        <v>17</v>
      </c>
      <c r="B489" s="9" t="s">
        <v>39</v>
      </c>
      <c r="C489" s="9">
        <v>73</v>
      </c>
      <c r="D489" s="9">
        <v>69</v>
      </c>
      <c r="E489" s="9">
        <v>240.6</v>
      </c>
      <c r="F489" s="9">
        <v>195.34069205767531</v>
      </c>
      <c r="G489" s="9">
        <v>2020</v>
      </c>
      <c r="H489" s="10">
        <v>7.5742874170516147E-4</v>
      </c>
    </row>
    <row r="490" spans="1:8" x14ac:dyDescent="0.2">
      <c r="A490" s="9">
        <v>17</v>
      </c>
      <c r="B490" s="9" t="s">
        <v>39</v>
      </c>
      <c r="C490" s="9">
        <v>73</v>
      </c>
      <c r="D490" s="9">
        <v>70</v>
      </c>
      <c r="E490" s="9">
        <v>240.6</v>
      </c>
      <c r="F490" s="9">
        <v>193.9024266862032</v>
      </c>
      <c r="G490" s="9">
        <v>2020</v>
      </c>
      <c r="H490" s="10">
        <v>7.4259498282193556E-4</v>
      </c>
    </row>
    <row r="491" spans="1:8" x14ac:dyDescent="0.2">
      <c r="A491" s="9">
        <v>17</v>
      </c>
      <c r="B491" s="9" t="s">
        <v>39</v>
      </c>
      <c r="C491" s="9">
        <v>73</v>
      </c>
      <c r="D491" s="9">
        <v>71</v>
      </c>
      <c r="E491" s="9">
        <v>240.6</v>
      </c>
      <c r="F491" s="9">
        <v>192.57494548726746</v>
      </c>
      <c r="G491" s="9">
        <v>2020</v>
      </c>
      <c r="H491" s="10">
        <v>7.2511262463892769E-4</v>
      </c>
    </row>
    <row r="492" spans="1:8" x14ac:dyDescent="0.2">
      <c r="A492" s="9">
        <v>17</v>
      </c>
      <c r="B492" s="9" t="s">
        <v>39</v>
      </c>
      <c r="C492" s="9">
        <v>73</v>
      </c>
      <c r="D492" s="9">
        <v>72</v>
      </c>
      <c r="E492" s="9">
        <v>240.6</v>
      </c>
      <c r="F492" s="9">
        <v>191.36564454443899</v>
      </c>
      <c r="G492" s="9">
        <v>2020</v>
      </c>
      <c r="H492" s="10">
        <v>7.0549460623673516E-4</v>
      </c>
    </row>
    <row r="493" spans="1:8" x14ac:dyDescent="0.2">
      <c r="A493" s="9">
        <v>17</v>
      </c>
      <c r="B493" s="9" t="s">
        <v>39</v>
      </c>
      <c r="C493" s="9">
        <v>73</v>
      </c>
      <c r="D493" s="9">
        <v>73</v>
      </c>
      <c r="E493" s="9">
        <v>240.6</v>
      </c>
      <c r="F493" s="9">
        <v>190.27945503970815</v>
      </c>
      <c r="G493" s="9">
        <v>2020</v>
      </c>
      <c r="H493" s="10">
        <v>6.8443105022852121E-4</v>
      </c>
    </row>
    <row r="494" spans="1:8" x14ac:dyDescent="0.2">
      <c r="A494" s="9">
        <v>17</v>
      </c>
      <c r="B494" s="9" t="s">
        <v>39</v>
      </c>
      <c r="C494" s="9">
        <v>73</v>
      </c>
      <c r="D494" s="9">
        <v>74</v>
      </c>
      <c r="E494" s="9">
        <v>240.6</v>
      </c>
      <c r="F494" s="9">
        <v>189.31865980100321</v>
      </c>
      <c r="G494" s="9">
        <v>2020</v>
      </c>
      <c r="H494" s="10">
        <v>6.6250582653562442E-4</v>
      </c>
    </row>
    <row r="495" spans="1:8" x14ac:dyDescent="0.2">
      <c r="A495" s="9">
        <v>17</v>
      </c>
      <c r="B495" s="9" t="s">
        <v>39</v>
      </c>
      <c r="C495" s="9">
        <v>73</v>
      </c>
      <c r="D495" s="9">
        <v>75</v>
      </c>
      <c r="E495" s="9">
        <v>240.6</v>
      </c>
      <c r="F495" s="9">
        <v>188.48197281769436</v>
      </c>
      <c r="G495" s="9">
        <v>2020</v>
      </c>
      <c r="H495" s="10">
        <v>6.4060504801708741E-4</v>
      </c>
    </row>
    <row r="496" spans="1:8" x14ac:dyDescent="0.2">
      <c r="A496" s="9">
        <v>17</v>
      </c>
      <c r="B496" s="9" t="s">
        <v>39</v>
      </c>
      <c r="C496" s="9">
        <v>73</v>
      </c>
      <c r="D496" s="9">
        <v>76</v>
      </c>
      <c r="E496" s="9">
        <v>240.6</v>
      </c>
      <c r="F496" s="9">
        <v>187.76682874495754</v>
      </c>
      <c r="G496" s="9">
        <v>2020</v>
      </c>
      <c r="H496" s="10">
        <v>6.1934310722828578E-4</v>
      </c>
    </row>
    <row r="497" spans="1:8" x14ac:dyDescent="0.2">
      <c r="A497" s="9">
        <v>17</v>
      </c>
      <c r="B497" s="9" t="s">
        <v>39</v>
      </c>
      <c r="C497" s="9">
        <v>73</v>
      </c>
      <c r="D497" s="9">
        <v>77</v>
      </c>
      <c r="E497" s="9">
        <v>240.6</v>
      </c>
      <c r="F497" s="9">
        <v>187.16812926814652</v>
      </c>
      <c r="G497" s="9">
        <v>2020</v>
      </c>
      <c r="H497" s="10">
        <v>5.9945352802453101E-4</v>
      </c>
    </row>
    <row r="498" spans="1:8" x14ac:dyDescent="0.2">
      <c r="A498" s="9">
        <v>17</v>
      </c>
      <c r="B498" s="9" t="s">
        <v>39</v>
      </c>
      <c r="C498" s="9">
        <v>73</v>
      </c>
      <c r="D498" s="9">
        <v>78</v>
      </c>
      <c r="E498" s="9">
        <v>240.6</v>
      </c>
      <c r="F498" s="9">
        <v>186.67935622403468</v>
      </c>
      <c r="G498" s="9">
        <v>2020</v>
      </c>
      <c r="H498" s="10">
        <v>5.8137447244755271E-4</v>
      </c>
    </row>
    <row r="499" spans="1:8" x14ac:dyDescent="0.2">
      <c r="A499" s="9">
        <v>17</v>
      </c>
      <c r="B499" s="9" t="s">
        <v>39</v>
      </c>
      <c r="C499" s="9">
        <v>73</v>
      </c>
      <c r="D499" s="9">
        <v>79</v>
      </c>
      <c r="E499" s="9">
        <v>240.6</v>
      </c>
      <c r="F499" s="9">
        <v>186.291395472961</v>
      </c>
      <c r="G499" s="9">
        <v>2020</v>
      </c>
      <c r="H499" s="10">
        <v>5.6556040494859516E-4</v>
      </c>
    </row>
    <row r="500" spans="1:8" x14ac:dyDescent="0.2">
      <c r="A500" s="9">
        <v>17</v>
      </c>
      <c r="B500" s="9" t="s">
        <v>39</v>
      </c>
      <c r="C500" s="9">
        <v>73</v>
      </c>
      <c r="D500" s="9">
        <v>80</v>
      </c>
      <c r="E500" s="9">
        <v>240.6</v>
      </c>
      <c r="F500" s="9">
        <v>185.99285021649678</v>
      </c>
      <c r="G500" s="9">
        <v>2020</v>
      </c>
      <c r="H500" s="10">
        <v>5.5225090666865325E-4</v>
      </c>
    </row>
    <row r="501" spans="1:8" x14ac:dyDescent="0.2">
      <c r="A501" s="9">
        <v>17</v>
      </c>
      <c r="B501" s="9" t="s">
        <v>39</v>
      </c>
      <c r="C501" s="9">
        <v>73</v>
      </c>
      <c r="D501" s="9">
        <v>81</v>
      </c>
      <c r="E501" s="9">
        <v>240.6</v>
      </c>
      <c r="F501" s="9">
        <v>185.7679671464997</v>
      </c>
      <c r="G501" s="9">
        <v>2020</v>
      </c>
      <c r="H501" s="10">
        <v>5.4143189524132008E-4</v>
      </c>
    </row>
    <row r="502" spans="1:8" x14ac:dyDescent="0.2">
      <c r="A502" s="9">
        <v>17</v>
      </c>
      <c r="B502" s="9" t="s">
        <v>39</v>
      </c>
      <c r="C502" s="9">
        <v>73</v>
      </c>
      <c r="D502" s="9">
        <v>82</v>
      </c>
      <c r="E502" s="9">
        <v>240.6</v>
      </c>
      <c r="F502" s="9">
        <v>185.59975360638154</v>
      </c>
      <c r="G502" s="9">
        <v>2020</v>
      </c>
      <c r="H502" s="10">
        <v>5.3294847236911181E-4</v>
      </c>
    </row>
    <row r="503" spans="1:8" x14ac:dyDescent="0.2">
      <c r="A503" s="9">
        <v>17</v>
      </c>
      <c r="B503" s="9" t="s">
        <v>39</v>
      </c>
      <c r="C503" s="9">
        <v>73</v>
      </c>
      <c r="D503" s="9">
        <v>83</v>
      </c>
      <c r="E503" s="9">
        <v>240.6</v>
      </c>
      <c r="F503" s="9">
        <v>185.47572428070217</v>
      </c>
      <c r="G503" s="9">
        <v>2020</v>
      </c>
      <c r="H503" s="10">
        <v>5.2651018957047152E-4</v>
      </c>
    </row>
    <row r="504" spans="1:8" x14ac:dyDescent="0.2">
      <c r="A504" s="9">
        <v>17</v>
      </c>
      <c r="B504" s="9" t="s">
        <v>39</v>
      </c>
      <c r="C504" s="9">
        <v>73</v>
      </c>
      <c r="D504" s="9">
        <v>84</v>
      </c>
      <c r="E504" s="9">
        <v>240.6</v>
      </c>
      <c r="F504" s="9">
        <v>185.38632627526059</v>
      </c>
      <c r="G504" s="9">
        <v>2020</v>
      </c>
      <c r="H504" s="10">
        <v>5.2184201338703129E-4</v>
      </c>
    </row>
    <row r="505" spans="1:8" x14ac:dyDescent="0.2">
      <c r="A505" s="9">
        <v>17</v>
      </c>
      <c r="B505" s="9" t="s">
        <v>39</v>
      </c>
      <c r="C505" s="9">
        <v>73</v>
      </c>
      <c r="D505" s="9">
        <v>85</v>
      </c>
      <c r="E505" s="9">
        <v>240.6</v>
      </c>
      <c r="F505" s="9">
        <v>185.32346725870474</v>
      </c>
      <c r="G505" s="9">
        <v>2020</v>
      </c>
      <c r="H505" s="10">
        <v>5.1859474035965351E-4</v>
      </c>
    </row>
    <row r="506" spans="1:8" x14ac:dyDescent="0.2">
      <c r="A506" s="9">
        <v>17</v>
      </c>
      <c r="B506" s="9" t="s">
        <v>39</v>
      </c>
      <c r="C506" s="9">
        <v>74</v>
      </c>
      <c r="D506" s="9">
        <v>50</v>
      </c>
      <c r="E506" s="9">
        <v>240.6</v>
      </c>
      <c r="F506" s="9">
        <v>225.41205492475549</v>
      </c>
      <c r="G506" s="9">
        <v>2020</v>
      </c>
      <c r="H506" s="10">
        <v>5.4013571928032016E-4</v>
      </c>
    </row>
    <row r="507" spans="1:8" x14ac:dyDescent="0.2">
      <c r="A507" s="9">
        <v>17</v>
      </c>
      <c r="B507" s="9" t="s">
        <v>39</v>
      </c>
      <c r="C507" s="9">
        <v>74</v>
      </c>
      <c r="D507" s="9">
        <v>51</v>
      </c>
      <c r="E507" s="9">
        <v>240.6</v>
      </c>
      <c r="F507" s="9">
        <v>224.25970876824206</v>
      </c>
      <c r="G507" s="9">
        <v>2020</v>
      </c>
      <c r="H507" s="10">
        <v>5.66766989645272E-4</v>
      </c>
    </row>
    <row r="508" spans="1:8" x14ac:dyDescent="0.2">
      <c r="A508" s="9">
        <v>17</v>
      </c>
      <c r="B508" s="9" t="s">
        <v>39</v>
      </c>
      <c r="C508" s="9">
        <v>74</v>
      </c>
      <c r="D508" s="9">
        <v>52</v>
      </c>
      <c r="E508" s="9">
        <v>240.6</v>
      </c>
      <c r="F508" s="9">
        <v>223.00800953888682</v>
      </c>
      <c r="G508" s="9">
        <v>2020</v>
      </c>
      <c r="H508" s="10">
        <v>5.9281118576050426E-4</v>
      </c>
    </row>
    <row r="509" spans="1:8" x14ac:dyDescent="0.2">
      <c r="A509" s="9">
        <v>17</v>
      </c>
      <c r="B509" s="9" t="s">
        <v>39</v>
      </c>
      <c r="C509" s="9">
        <v>74</v>
      </c>
      <c r="D509" s="9">
        <v>53</v>
      </c>
      <c r="E509" s="9">
        <v>240.6</v>
      </c>
      <c r="F509" s="9">
        <v>221.65807764823066</v>
      </c>
      <c r="G509" s="9">
        <v>2020</v>
      </c>
      <c r="H509" s="10">
        <v>6.1791715939300493E-4</v>
      </c>
    </row>
    <row r="510" spans="1:8" x14ac:dyDescent="0.2">
      <c r="A510" s="9">
        <v>17</v>
      </c>
      <c r="B510" s="9" t="s">
        <v>39</v>
      </c>
      <c r="C510" s="9">
        <v>74</v>
      </c>
      <c r="D510" s="9">
        <v>54</v>
      </c>
      <c r="E510" s="9">
        <v>240.6</v>
      </c>
      <c r="F510" s="9">
        <v>220.21306794644406</v>
      </c>
      <c r="G510" s="9">
        <v>2020</v>
      </c>
      <c r="H510" s="10">
        <v>6.4169574791994209E-4</v>
      </c>
    </row>
    <row r="511" spans="1:8" x14ac:dyDescent="0.2">
      <c r="A511" s="9">
        <v>17</v>
      </c>
      <c r="B511" s="9" t="s">
        <v>39</v>
      </c>
      <c r="C511" s="9">
        <v>74</v>
      </c>
      <c r="D511" s="9">
        <v>55</v>
      </c>
      <c r="E511" s="9">
        <v>240.6</v>
      </c>
      <c r="F511" s="9">
        <v>218.68051798230007</v>
      </c>
      <c r="G511" s="9">
        <v>2020</v>
      </c>
      <c r="H511" s="10">
        <v>6.6386781007143133E-4</v>
      </c>
    </row>
    <row r="512" spans="1:8" x14ac:dyDescent="0.2">
      <c r="A512" s="9">
        <v>17</v>
      </c>
      <c r="B512" s="9" t="s">
        <v>39</v>
      </c>
      <c r="C512" s="9">
        <v>74</v>
      </c>
      <c r="D512" s="9">
        <v>56</v>
      </c>
      <c r="E512" s="9">
        <v>240.6</v>
      </c>
      <c r="F512" s="9">
        <v>217.07119047270274</v>
      </c>
      <c r="G512" s="9">
        <v>2020</v>
      </c>
      <c r="H512" s="10">
        <v>6.8427254080309684E-4</v>
      </c>
    </row>
    <row r="513" spans="1:8" x14ac:dyDescent="0.2">
      <c r="A513" s="9">
        <v>17</v>
      </c>
      <c r="B513" s="9" t="s">
        <v>39</v>
      </c>
      <c r="C513" s="9">
        <v>74</v>
      </c>
      <c r="D513" s="9">
        <v>57</v>
      </c>
      <c r="E513" s="9">
        <v>240.6</v>
      </c>
      <c r="F513" s="9">
        <v>215.39473246583341</v>
      </c>
      <c r="G513" s="9">
        <v>2020</v>
      </c>
      <c r="H513" s="10">
        <v>7.0287534160362597E-4</v>
      </c>
    </row>
    <row r="514" spans="1:8" x14ac:dyDescent="0.2">
      <c r="A514" s="9">
        <v>17</v>
      </c>
      <c r="B514" s="9" t="s">
        <v>39</v>
      </c>
      <c r="C514" s="9">
        <v>74</v>
      </c>
      <c r="D514" s="9">
        <v>58</v>
      </c>
      <c r="E514" s="9">
        <v>240.6</v>
      </c>
      <c r="F514" s="9">
        <v>213.66055852352588</v>
      </c>
      <c r="G514" s="9">
        <v>2020</v>
      </c>
      <c r="H514" s="10">
        <v>7.1941390897510029E-4</v>
      </c>
    </row>
    <row r="515" spans="1:8" x14ac:dyDescent="0.2">
      <c r="A515" s="9">
        <v>17</v>
      </c>
      <c r="B515" s="9" t="s">
        <v>39</v>
      </c>
      <c r="C515" s="9">
        <v>74</v>
      </c>
      <c r="D515" s="9">
        <v>59</v>
      </c>
      <c r="E515" s="9">
        <v>240.6</v>
      </c>
      <c r="F515" s="9">
        <v>211.8783023770489</v>
      </c>
      <c r="G515" s="9">
        <v>2020</v>
      </c>
      <c r="H515" s="10">
        <v>7.3377735281837859E-4</v>
      </c>
    </row>
    <row r="516" spans="1:8" x14ac:dyDescent="0.2">
      <c r="A516" s="9">
        <v>17</v>
      </c>
      <c r="B516" s="9" t="s">
        <v>39</v>
      </c>
      <c r="C516" s="9">
        <v>74</v>
      </c>
      <c r="D516" s="9">
        <v>60</v>
      </c>
      <c r="E516" s="9">
        <v>240.6</v>
      </c>
      <c r="F516" s="9">
        <v>210.05847058571942</v>
      </c>
      <c r="G516" s="9">
        <v>2020</v>
      </c>
      <c r="H516" s="10">
        <v>7.4590146502554963E-4</v>
      </c>
    </row>
    <row r="517" spans="1:8" x14ac:dyDescent="0.2">
      <c r="A517" s="9">
        <v>17</v>
      </c>
      <c r="B517" s="9" t="s">
        <v>39</v>
      </c>
      <c r="C517" s="9">
        <v>74</v>
      </c>
      <c r="D517" s="9">
        <v>61</v>
      </c>
      <c r="E517" s="9">
        <v>240.6</v>
      </c>
      <c r="F517" s="9">
        <v>208.21216666556774</v>
      </c>
      <c r="G517" s="9">
        <v>2020</v>
      </c>
      <c r="H517" s="10">
        <v>7.5551454603828283E-4</v>
      </c>
    </row>
    <row r="518" spans="1:8" x14ac:dyDescent="0.2">
      <c r="A518" s="9">
        <v>17</v>
      </c>
      <c r="B518" s="9" t="s">
        <v>39</v>
      </c>
      <c r="C518" s="9">
        <v>74</v>
      </c>
      <c r="D518" s="9">
        <v>62</v>
      </c>
      <c r="E518" s="9">
        <v>240.6</v>
      </c>
      <c r="F518" s="9">
        <v>206.35101208425615</v>
      </c>
      <c r="G518" s="9">
        <v>2020</v>
      </c>
      <c r="H518" s="10">
        <v>7.6258594761337045E-4</v>
      </c>
    </row>
    <row r="519" spans="1:8" x14ac:dyDescent="0.2">
      <c r="A519" s="9">
        <v>17</v>
      </c>
      <c r="B519" s="9" t="s">
        <v>39</v>
      </c>
      <c r="C519" s="9">
        <v>74</v>
      </c>
      <c r="D519" s="9">
        <v>63</v>
      </c>
      <c r="E519" s="9">
        <v>240.6</v>
      </c>
      <c r="F519" s="9">
        <v>204.48772118706867</v>
      </c>
      <c r="G519" s="9">
        <v>2020</v>
      </c>
      <c r="H519" s="10">
        <v>7.6696597299503967E-4</v>
      </c>
    </row>
    <row r="520" spans="1:8" x14ac:dyDescent="0.2">
      <c r="A520" s="9">
        <v>17</v>
      </c>
      <c r="B520" s="9" t="s">
        <v>39</v>
      </c>
      <c r="C520" s="9">
        <v>74</v>
      </c>
      <c r="D520" s="9">
        <v>64</v>
      </c>
      <c r="E520" s="9">
        <v>240.6</v>
      </c>
      <c r="F520" s="9">
        <v>202.63515622457945</v>
      </c>
      <c r="G520" s="9">
        <v>2020</v>
      </c>
      <c r="H520" s="10">
        <v>7.6846769944398808E-4</v>
      </c>
    </row>
    <row r="521" spans="1:8" x14ac:dyDescent="0.2">
      <c r="A521" s="9">
        <v>17</v>
      </c>
      <c r="B521" s="9" t="s">
        <v>39</v>
      </c>
      <c r="C521" s="9">
        <v>74</v>
      </c>
      <c r="D521" s="9">
        <v>65</v>
      </c>
      <c r="E521" s="9">
        <v>240.6</v>
      </c>
      <c r="F521" s="9">
        <v>200.80465318980904</v>
      </c>
      <c r="G521" s="9">
        <v>2020</v>
      </c>
      <c r="H521" s="10">
        <v>7.6700513266139215E-4</v>
      </c>
    </row>
    <row r="522" spans="1:8" x14ac:dyDescent="0.2">
      <c r="A522" s="9">
        <v>17</v>
      </c>
      <c r="B522" s="9" t="s">
        <v>39</v>
      </c>
      <c r="C522" s="9">
        <v>74</v>
      </c>
      <c r="D522" s="9">
        <v>66</v>
      </c>
      <c r="E522" s="9">
        <v>240.6</v>
      </c>
      <c r="F522" s="9">
        <v>199.01237326252124</v>
      </c>
      <c r="G522" s="9">
        <v>2020</v>
      </c>
      <c r="H522" s="10">
        <v>7.6230902197058558E-4</v>
      </c>
    </row>
    <row r="523" spans="1:8" x14ac:dyDescent="0.2">
      <c r="A523" s="9">
        <v>17</v>
      </c>
      <c r="B523" s="9" t="s">
        <v>39</v>
      </c>
      <c r="C523" s="9">
        <v>74</v>
      </c>
      <c r="D523" s="9">
        <v>67</v>
      </c>
      <c r="E523" s="9">
        <v>240.6</v>
      </c>
      <c r="F523" s="9">
        <v>197.27309736875952</v>
      </c>
      <c r="G523" s="9">
        <v>2020</v>
      </c>
      <c r="H523" s="10">
        <v>7.5444078772478568E-4</v>
      </c>
    </row>
    <row r="524" spans="1:8" x14ac:dyDescent="0.2">
      <c r="A524" s="9">
        <v>17</v>
      </c>
      <c r="B524" s="9" t="s">
        <v>39</v>
      </c>
      <c r="C524" s="9">
        <v>74</v>
      </c>
      <c r="D524" s="9">
        <v>68</v>
      </c>
      <c r="E524" s="9">
        <v>240.6</v>
      </c>
      <c r="F524" s="9">
        <v>195.60293515012856</v>
      </c>
      <c r="G524" s="9">
        <v>2020</v>
      </c>
      <c r="H524" s="10">
        <v>7.4333618553639716E-4</v>
      </c>
    </row>
    <row r="525" spans="1:8" x14ac:dyDescent="0.2">
      <c r="A525" s="9">
        <v>17</v>
      </c>
      <c r="B525" s="9" t="s">
        <v>39</v>
      </c>
      <c r="C525" s="9">
        <v>74</v>
      </c>
      <c r="D525" s="9">
        <v>69</v>
      </c>
      <c r="E525" s="9">
        <v>240.6</v>
      </c>
      <c r="F525" s="9">
        <v>194.01780046536305</v>
      </c>
      <c r="G525" s="9">
        <v>2020</v>
      </c>
      <c r="H525" s="10">
        <v>7.2884238234173645E-4</v>
      </c>
    </row>
    <row r="526" spans="1:8" x14ac:dyDescent="0.2">
      <c r="A526" s="9">
        <v>17</v>
      </c>
      <c r="B526" s="9" t="s">
        <v>39</v>
      </c>
      <c r="C526" s="9">
        <v>74</v>
      </c>
      <c r="D526" s="9">
        <v>70</v>
      </c>
      <c r="E526" s="9">
        <v>240.6</v>
      </c>
      <c r="F526" s="9">
        <v>192.5320982240531</v>
      </c>
      <c r="G526" s="9">
        <v>2020</v>
      </c>
      <c r="H526" s="10">
        <v>7.1126985058690836E-4</v>
      </c>
    </row>
    <row r="527" spans="1:8" x14ac:dyDescent="0.2">
      <c r="A527" s="9">
        <v>17</v>
      </c>
      <c r="B527" s="9" t="s">
        <v>39</v>
      </c>
      <c r="C527" s="9">
        <v>74</v>
      </c>
      <c r="D527" s="9">
        <v>71</v>
      </c>
      <c r="E527" s="9">
        <v>240.6</v>
      </c>
      <c r="F527" s="9">
        <v>191.15820967726313</v>
      </c>
      <c r="G527" s="9">
        <v>2020</v>
      </c>
      <c r="H527" s="10">
        <v>6.9081465597333445E-4</v>
      </c>
    </row>
    <row r="528" spans="1:8" x14ac:dyDescent="0.2">
      <c r="A528" s="9">
        <v>17</v>
      </c>
      <c r="B528" s="9" t="s">
        <v>39</v>
      </c>
      <c r="C528" s="9">
        <v>74</v>
      </c>
      <c r="D528" s="9">
        <v>72</v>
      </c>
      <c r="E528" s="9">
        <v>240.6</v>
      </c>
      <c r="F528" s="9">
        <v>189.90428148043679</v>
      </c>
      <c r="G528" s="9">
        <v>2020</v>
      </c>
      <c r="H528" s="10">
        <v>6.6804080247766283E-4</v>
      </c>
    </row>
    <row r="529" spans="1:8" x14ac:dyDescent="0.2">
      <c r="A529" s="9">
        <v>17</v>
      </c>
      <c r="B529" s="9" t="s">
        <v>39</v>
      </c>
      <c r="C529" s="9">
        <v>74</v>
      </c>
      <c r="D529" s="9">
        <v>73</v>
      </c>
      <c r="E529" s="9">
        <v>240.6</v>
      </c>
      <c r="F529" s="9">
        <v>188.7759198335618</v>
      </c>
      <c r="G529" s="9">
        <v>2020</v>
      </c>
      <c r="H529" s="10">
        <v>6.4370823544486044E-4</v>
      </c>
    </row>
    <row r="530" spans="1:8" x14ac:dyDescent="0.2">
      <c r="A530" s="9">
        <v>17</v>
      </c>
      <c r="B530" s="9" t="s">
        <v>39</v>
      </c>
      <c r="C530" s="9">
        <v>74</v>
      </c>
      <c r="D530" s="9">
        <v>74</v>
      </c>
      <c r="E530" s="9">
        <v>240.6</v>
      </c>
      <c r="F530" s="9">
        <v>187.77596877756059</v>
      </c>
      <c r="G530" s="9">
        <v>2020</v>
      </c>
      <c r="H530" s="10">
        <v>6.1847322825851802E-4</v>
      </c>
    </row>
    <row r="531" spans="1:8" x14ac:dyDescent="0.2">
      <c r="A531" s="9">
        <v>17</v>
      </c>
      <c r="B531" s="9" t="s">
        <v>39</v>
      </c>
      <c r="C531" s="9">
        <v>74</v>
      </c>
      <c r="D531" s="9">
        <v>75</v>
      </c>
      <c r="E531" s="9">
        <v>240.6</v>
      </c>
      <c r="F531" s="9">
        <v>186.90355779142195</v>
      </c>
      <c r="G531" s="9">
        <v>2020</v>
      </c>
      <c r="H531" s="10">
        <v>5.9331504040498629E-4</v>
      </c>
    </row>
    <row r="532" spans="1:8" x14ac:dyDescent="0.2">
      <c r="A532" s="9">
        <v>17</v>
      </c>
      <c r="B532" s="9" t="s">
        <v>39</v>
      </c>
      <c r="C532" s="9">
        <v>74</v>
      </c>
      <c r="D532" s="9">
        <v>76</v>
      </c>
      <c r="E532" s="9">
        <v>240.6</v>
      </c>
      <c r="F532" s="9">
        <v>186.15648920416464</v>
      </c>
      <c r="G532" s="9">
        <v>2020</v>
      </c>
      <c r="H532" s="10">
        <v>5.6892925665745541E-4</v>
      </c>
    </row>
    <row r="533" spans="1:8" x14ac:dyDescent="0.2">
      <c r="A533" s="9">
        <v>17</v>
      </c>
      <c r="B533" s="9" t="s">
        <v>39</v>
      </c>
      <c r="C533" s="9">
        <v>74</v>
      </c>
      <c r="D533" s="9">
        <v>77</v>
      </c>
      <c r="E533" s="9">
        <v>240.6</v>
      </c>
      <c r="F533" s="9">
        <v>185.52992359943289</v>
      </c>
      <c r="G533" s="9">
        <v>2020</v>
      </c>
      <c r="H533" s="10">
        <v>5.4613828932741895E-4</v>
      </c>
    </row>
    <row r="534" spans="1:8" x14ac:dyDescent="0.2">
      <c r="A534" s="9">
        <v>17</v>
      </c>
      <c r="B534" s="9" t="s">
        <v>39</v>
      </c>
      <c r="C534" s="9">
        <v>74</v>
      </c>
      <c r="D534" s="9">
        <v>78</v>
      </c>
      <c r="E534" s="9">
        <v>240.6</v>
      </c>
      <c r="F534" s="9">
        <v>185.01753098768475</v>
      </c>
      <c r="G534" s="9">
        <v>2020</v>
      </c>
      <c r="H534" s="10">
        <v>5.2544751100793016E-4</v>
      </c>
    </row>
    <row r="535" spans="1:8" x14ac:dyDescent="0.2">
      <c r="A535" s="9">
        <v>17</v>
      </c>
      <c r="B535" s="9" t="s">
        <v>39</v>
      </c>
      <c r="C535" s="9">
        <v>74</v>
      </c>
      <c r="D535" s="9">
        <v>79</v>
      </c>
      <c r="E535" s="9">
        <v>240.6</v>
      </c>
      <c r="F535" s="9">
        <v>184.61022430043826</v>
      </c>
      <c r="G535" s="9">
        <v>2020</v>
      </c>
      <c r="H535" s="10">
        <v>5.0737019614823106E-4</v>
      </c>
    </row>
    <row r="536" spans="1:8" x14ac:dyDescent="0.2">
      <c r="A536" s="9">
        <v>17</v>
      </c>
      <c r="B536" s="9" t="s">
        <v>39</v>
      </c>
      <c r="C536" s="9">
        <v>74</v>
      </c>
      <c r="D536" s="9">
        <v>80</v>
      </c>
      <c r="E536" s="9">
        <v>240.6</v>
      </c>
      <c r="F536" s="9">
        <v>184.29645259013631</v>
      </c>
      <c r="G536" s="9">
        <v>2020</v>
      </c>
      <c r="H536" s="10">
        <v>4.9217787461422371E-4</v>
      </c>
    </row>
    <row r="537" spans="1:8" x14ac:dyDescent="0.2">
      <c r="A537" s="9">
        <v>17</v>
      </c>
      <c r="B537" s="9" t="s">
        <v>39</v>
      </c>
      <c r="C537" s="9">
        <v>74</v>
      </c>
      <c r="D537" s="9">
        <v>81</v>
      </c>
      <c r="E537" s="9">
        <v>240.6</v>
      </c>
      <c r="F537" s="9">
        <v>184.05991392205681</v>
      </c>
      <c r="G537" s="9">
        <v>2020</v>
      </c>
      <c r="H537" s="10">
        <v>4.7984075723757298E-4</v>
      </c>
    </row>
    <row r="538" spans="1:8" x14ac:dyDescent="0.2">
      <c r="A538" s="9">
        <v>17</v>
      </c>
      <c r="B538" s="9" t="s">
        <v>39</v>
      </c>
      <c r="C538" s="9">
        <v>74</v>
      </c>
      <c r="D538" s="9">
        <v>82</v>
      </c>
      <c r="E538" s="9">
        <v>240.6</v>
      </c>
      <c r="F538" s="9">
        <v>183.88280779980425</v>
      </c>
      <c r="G538" s="9">
        <v>2020</v>
      </c>
      <c r="H538" s="10">
        <v>4.7015887179623311E-4</v>
      </c>
    </row>
    <row r="539" spans="1:8" x14ac:dyDescent="0.2">
      <c r="A539" s="9">
        <v>17</v>
      </c>
      <c r="B539" s="9" t="s">
        <v>39</v>
      </c>
      <c r="C539" s="9">
        <v>74</v>
      </c>
      <c r="D539" s="9">
        <v>83</v>
      </c>
      <c r="E539" s="9">
        <v>240.6</v>
      </c>
      <c r="F539" s="9">
        <v>183.7520576349807</v>
      </c>
      <c r="G539" s="9">
        <v>2020</v>
      </c>
      <c r="H539" s="10">
        <v>4.6279629072466176E-4</v>
      </c>
    </row>
    <row r="540" spans="1:8" x14ac:dyDescent="0.2">
      <c r="A540" s="9">
        <v>17</v>
      </c>
      <c r="B540" s="9" t="s">
        <v>39</v>
      </c>
      <c r="C540" s="9">
        <v>74</v>
      </c>
      <c r="D540" s="9">
        <v>84</v>
      </c>
      <c r="E540" s="9">
        <v>240.6</v>
      </c>
      <c r="F540" s="9">
        <v>183.65768484845157</v>
      </c>
      <c r="G540" s="9">
        <v>2020</v>
      </c>
      <c r="H540" s="10">
        <v>4.5744091221458407E-4</v>
      </c>
    </row>
    <row r="541" spans="1:8" x14ac:dyDescent="0.2">
      <c r="A541" s="9">
        <v>17</v>
      </c>
      <c r="B541" s="9" t="s">
        <v>39</v>
      </c>
      <c r="C541" s="9">
        <v>74</v>
      </c>
      <c r="D541" s="9">
        <v>85</v>
      </c>
      <c r="E541" s="9">
        <v>240.6</v>
      </c>
      <c r="F541" s="9">
        <v>183.59122915020518</v>
      </c>
      <c r="G541" s="9">
        <v>2020</v>
      </c>
      <c r="H541" s="10">
        <v>4.5370052148239115E-4</v>
      </c>
    </row>
    <row r="542" spans="1:8" x14ac:dyDescent="0.2">
      <c r="A542" s="9">
        <v>17</v>
      </c>
      <c r="B542" s="9" t="s">
        <v>39</v>
      </c>
      <c r="C542" s="9">
        <v>75</v>
      </c>
      <c r="D542" s="9">
        <v>50</v>
      </c>
      <c r="E542" s="9">
        <v>240.6</v>
      </c>
      <c r="F542" s="9">
        <v>224.19403106485166</v>
      </c>
      <c r="G542" s="9">
        <v>2020</v>
      </c>
      <c r="H542" s="10">
        <v>5.1030044711239495E-4</v>
      </c>
    </row>
    <row r="543" spans="1:8" x14ac:dyDescent="0.2">
      <c r="A543" s="9">
        <v>17</v>
      </c>
      <c r="B543" s="9" t="s">
        <v>39</v>
      </c>
      <c r="C543" s="9">
        <v>75</v>
      </c>
      <c r="D543" s="9">
        <v>51</v>
      </c>
      <c r="E543" s="9">
        <v>240.6</v>
      </c>
      <c r="F543" s="9">
        <v>223.10109604944046</v>
      </c>
      <c r="G543" s="9">
        <v>2020</v>
      </c>
      <c r="H543" s="10">
        <v>5.3785575679978468E-4</v>
      </c>
    </row>
    <row r="544" spans="1:8" x14ac:dyDescent="0.2">
      <c r="A544" s="9">
        <v>17</v>
      </c>
      <c r="B544" s="9" t="s">
        <v>39</v>
      </c>
      <c r="C544" s="9">
        <v>75</v>
      </c>
      <c r="D544" s="9">
        <v>52</v>
      </c>
      <c r="E544" s="9">
        <v>240.6</v>
      </c>
      <c r="F544" s="9">
        <v>221.90734962649938</v>
      </c>
      <c r="G544" s="9">
        <v>2020</v>
      </c>
      <c r="H544" s="10">
        <v>5.650590824945016E-4</v>
      </c>
    </row>
    <row r="545" spans="1:8" x14ac:dyDescent="0.2">
      <c r="A545" s="9">
        <v>17</v>
      </c>
      <c r="B545" s="9" t="s">
        <v>39</v>
      </c>
      <c r="C545" s="9">
        <v>75</v>
      </c>
      <c r="D545" s="9">
        <v>53</v>
      </c>
      <c r="E545" s="9">
        <v>240.6</v>
      </c>
      <c r="F545" s="9">
        <v>220.61241912961637</v>
      </c>
      <c r="G545" s="9">
        <v>2020</v>
      </c>
      <c r="H545" s="10">
        <v>5.9153038470139243E-4</v>
      </c>
    </row>
    <row r="546" spans="1:8" x14ac:dyDescent="0.2">
      <c r="A546" s="9">
        <v>17</v>
      </c>
      <c r="B546" s="9" t="s">
        <v>39</v>
      </c>
      <c r="C546" s="9">
        <v>75</v>
      </c>
      <c r="D546" s="9">
        <v>54</v>
      </c>
      <c r="E546" s="9">
        <v>240.6</v>
      </c>
      <c r="F546" s="9">
        <v>219.21776307247879</v>
      </c>
      <c r="G546" s="9">
        <v>2020</v>
      </c>
      <c r="H546" s="10">
        <v>6.168273716611022E-4</v>
      </c>
    </row>
    <row r="547" spans="1:8" x14ac:dyDescent="0.2">
      <c r="A547" s="9">
        <v>17</v>
      </c>
      <c r="B547" s="9" t="s">
        <v>39</v>
      </c>
      <c r="C547" s="9">
        <v>75</v>
      </c>
      <c r="D547" s="9">
        <v>55</v>
      </c>
      <c r="E547" s="9">
        <v>240.6</v>
      </c>
      <c r="F547" s="9">
        <v>217.72698904148473</v>
      </c>
      <c r="G547" s="9">
        <v>2020</v>
      </c>
      <c r="H547" s="10">
        <v>6.4053393649444773E-4</v>
      </c>
    </row>
    <row r="548" spans="1:8" x14ac:dyDescent="0.2">
      <c r="A548" s="9">
        <v>17</v>
      </c>
      <c r="B548" s="9" t="s">
        <v>39</v>
      </c>
      <c r="C548" s="9">
        <v>75</v>
      </c>
      <c r="D548" s="9">
        <v>56</v>
      </c>
      <c r="E548" s="9">
        <v>240.6</v>
      </c>
      <c r="F548" s="9">
        <v>216.14834969430441</v>
      </c>
      <c r="G548" s="9">
        <v>2020</v>
      </c>
      <c r="H548" s="10">
        <v>6.6232932717662663E-4</v>
      </c>
    </row>
    <row r="549" spans="1:8" x14ac:dyDescent="0.2">
      <c r="A549" s="9">
        <v>17</v>
      </c>
      <c r="B549" s="9" t="s">
        <v>39</v>
      </c>
      <c r="C549" s="9">
        <v>75</v>
      </c>
      <c r="D549" s="9">
        <v>57</v>
      </c>
      <c r="E549" s="9">
        <v>240.6</v>
      </c>
      <c r="F549" s="9">
        <v>214.49326613836814</v>
      </c>
      <c r="G549" s="9">
        <v>2020</v>
      </c>
      <c r="H549" s="10">
        <v>6.8216141096135027E-4</v>
      </c>
    </row>
    <row r="550" spans="1:8" x14ac:dyDescent="0.2">
      <c r="A550" s="9">
        <v>17</v>
      </c>
      <c r="B550" s="9" t="s">
        <v>39</v>
      </c>
      <c r="C550" s="9">
        <v>75</v>
      </c>
      <c r="D550" s="9">
        <v>58</v>
      </c>
      <c r="E550" s="9">
        <v>240.6</v>
      </c>
      <c r="F550" s="9">
        <v>212.7723983713947</v>
      </c>
      <c r="G550" s="9">
        <v>2020</v>
      </c>
      <c r="H550" s="10">
        <v>6.9974513695748245E-4</v>
      </c>
    </row>
    <row r="551" spans="1:8" x14ac:dyDescent="0.2">
      <c r="A551" s="9">
        <v>17</v>
      </c>
      <c r="B551" s="9" t="s">
        <v>39</v>
      </c>
      <c r="C551" s="9">
        <v>75</v>
      </c>
      <c r="D551" s="9">
        <v>59</v>
      </c>
      <c r="E551" s="9">
        <v>240.6</v>
      </c>
      <c r="F551" s="9">
        <v>210.99557160470516</v>
      </c>
      <c r="G551" s="9">
        <v>2020</v>
      </c>
      <c r="H551" s="10">
        <v>7.1491185102358888E-4</v>
      </c>
    </row>
    <row r="552" spans="1:8" x14ac:dyDescent="0.2">
      <c r="A552" s="9">
        <v>17</v>
      </c>
      <c r="B552" s="9" t="s">
        <v>39</v>
      </c>
      <c r="C552" s="9">
        <v>75</v>
      </c>
      <c r="D552" s="9">
        <v>60</v>
      </c>
      <c r="E552" s="9">
        <v>240.6</v>
      </c>
      <c r="F552" s="9">
        <v>209.17361685635947</v>
      </c>
      <c r="G552" s="9">
        <v>2020</v>
      </c>
      <c r="H552" s="10">
        <v>7.2755603541090107E-4</v>
      </c>
    </row>
    <row r="553" spans="1:8" x14ac:dyDescent="0.2">
      <c r="A553" s="9">
        <v>17</v>
      </c>
      <c r="B553" s="9" t="s">
        <v>39</v>
      </c>
      <c r="C553" s="9">
        <v>75</v>
      </c>
      <c r="D553" s="9">
        <v>61</v>
      </c>
      <c r="E553" s="9">
        <v>240.6</v>
      </c>
      <c r="F553" s="9">
        <v>207.31797776847955</v>
      </c>
      <c r="G553" s="9">
        <v>2020</v>
      </c>
      <c r="H553" s="10">
        <v>7.3735804088325872E-4</v>
      </c>
    </row>
    <row r="554" spans="1:8" x14ac:dyDescent="0.2">
      <c r="A554" s="9">
        <v>17</v>
      </c>
      <c r="B554" s="9" t="s">
        <v>39</v>
      </c>
      <c r="C554" s="9">
        <v>75</v>
      </c>
      <c r="D554" s="9">
        <v>62</v>
      </c>
      <c r="E554" s="9">
        <v>240.6</v>
      </c>
      <c r="F554" s="9">
        <v>205.44086288978858</v>
      </c>
      <c r="G554" s="9">
        <v>2020</v>
      </c>
      <c r="H554" s="10">
        <v>7.4426675617779198E-4</v>
      </c>
    </row>
    <row r="555" spans="1:8" x14ac:dyDescent="0.2">
      <c r="A555" s="9">
        <v>17</v>
      </c>
      <c r="B555" s="9" t="s">
        <v>39</v>
      </c>
      <c r="C555" s="9">
        <v>75</v>
      </c>
      <c r="D555" s="9">
        <v>63</v>
      </c>
      <c r="E555" s="9">
        <v>240.6</v>
      </c>
      <c r="F555" s="9">
        <v>203.55582226790656</v>
      </c>
      <c r="G555" s="9">
        <v>2020</v>
      </c>
      <c r="H555" s="10">
        <v>7.4814682013968727E-4</v>
      </c>
    </row>
    <row r="556" spans="1:8" x14ac:dyDescent="0.2">
      <c r="A556" s="9">
        <v>17</v>
      </c>
      <c r="B556" s="9" t="s">
        <v>39</v>
      </c>
      <c r="C556" s="9">
        <v>75</v>
      </c>
      <c r="D556" s="9">
        <v>64</v>
      </c>
      <c r="E556" s="9">
        <v>240.6</v>
      </c>
      <c r="F556" s="9">
        <v>201.67649766049016</v>
      </c>
      <c r="G556" s="9">
        <v>2020</v>
      </c>
      <c r="H556" s="10">
        <v>7.4882100476778111E-4</v>
      </c>
    </row>
    <row r="557" spans="1:8" x14ac:dyDescent="0.2">
      <c r="A557" s="9">
        <v>17</v>
      </c>
      <c r="B557" s="9" t="s">
        <v>39</v>
      </c>
      <c r="C557" s="9">
        <v>75</v>
      </c>
      <c r="D557" s="9">
        <v>65</v>
      </c>
      <c r="E557" s="9">
        <v>240.6</v>
      </c>
      <c r="F557" s="9">
        <v>199.81605025477165</v>
      </c>
      <c r="G557" s="9">
        <v>2020</v>
      </c>
      <c r="H557" s="10">
        <v>7.4628471290337365E-4</v>
      </c>
    </row>
    <row r="558" spans="1:8" x14ac:dyDescent="0.2">
      <c r="A558" s="9">
        <v>17</v>
      </c>
      <c r="B558" s="9" t="s">
        <v>39</v>
      </c>
      <c r="C558" s="9">
        <v>75</v>
      </c>
      <c r="D558" s="9">
        <v>66</v>
      </c>
      <c r="E558" s="9">
        <v>240.6</v>
      </c>
      <c r="F558" s="9">
        <v>197.98952724951073</v>
      </c>
      <c r="G558" s="9">
        <v>2020</v>
      </c>
      <c r="H558" s="10">
        <v>7.4016103659500256E-4</v>
      </c>
    </row>
    <row r="559" spans="1:8" x14ac:dyDescent="0.2">
      <c r="A559" s="9">
        <v>17</v>
      </c>
      <c r="B559" s="9" t="s">
        <v>39</v>
      </c>
      <c r="C559" s="9">
        <v>75</v>
      </c>
      <c r="D559" s="9">
        <v>67</v>
      </c>
      <c r="E559" s="9">
        <v>240.6</v>
      </c>
      <c r="F559" s="9">
        <v>196.21205062036381</v>
      </c>
      <c r="G559" s="9">
        <v>2020</v>
      </c>
      <c r="H559" s="10">
        <v>7.3048534288536475E-4</v>
      </c>
    </row>
    <row r="560" spans="1:8" x14ac:dyDescent="0.2">
      <c r="A560" s="9">
        <v>17</v>
      </c>
      <c r="B560" s="9" t="s">
        <v>39</v>
      </c>
      <c r="C560" s="9">
        <v>75</v>
      </c>
      <c r="D560" s="9">
        <v>68</v>
      </c>
      <c r="E560" s="9">
        <v>240.6</v>
      </c>
      <c r="F560" s="9">
        <v>194.50167090669066</v>
      </c>
      <c r="G560" s="9">
        <v>2020</v>
      </c>
      <c r="H560" s="10">
        <v>7.1727330594974356E-4</v>
      </c>
    </row>
    <row r="561" spans="1:8" x14ac:dyDescent="0.2">
      <c r="A561" s="9">
        <v>17</v>
      </c>
      <c r="B561" s="9" t="s">
        <v>39</v>
      </c>
      <c r="C561" s="9">
        <v>75</v>
      </c>
      <c r="D561" s="9">
        <v>69</v>
      </c>
      <c r="E561" s="9">
        <v>240.6</v>
      </c>
      <c r="F561" s="9">
        <v>192.87532082983682</v>
      </c>
      <c r="G561" s="9">
        <v>2020</v>
      </c>
      <c r="H561" s="10">
        <v>7.0038838334100459E-4</v>
      </c>
    </row>
    <row r="562" spans="1:8" x14ac:dyDescent="0.2">
      <c r="A562" s="9">
        <v>17</v>
      </c>
      <c r="B562" s="9" t="s">
        <v>39</v>
      </c>
      <c r="C562" s="9">
        <v>75</v>
      </c>
      <c r="D562" s="9">
        <v>70</v>
      </c>
      <c r="E562" s="9">
        <v>240.6</v>
      </c>
      <c r="F562" s="9">
        <v>191.34830120728225</v>
      </c>
      <c r="G562" s="9">
        <v>2020</v>
      </c>
      <c r="H562" s="10">
        <v>6.8016752024852218E-4</v>
      </c>
    </row>
    <row r="563" spans="1:8" x14ac:dyDescent="0.2">
      <c r="A563" s="9">
        <v>17</v>
      </c>
      <c r="B563" s="9" t="s">
        <v>39</v>
      </c>
      <c r="C563" s="9">
        <v>75</v>
      </c>
      <c r="D563" s="9">
        <v>71</v>
      </c>
      <c r="E563" s="9">
        <v>240.6</v>
      </c>
      <c r="F563" s="9">
        <v>189.93383403746253</v>
      </c>
      <c r="G563" s="9">
        <v>2020</v>
      </c>
      <c r="H563" s="10">
        <v>6.5683759921413053E-4</v>
      </c>
    </row>
    <row r="564" spans="1:8" x14ac:dyDescent="0.2">
      <c r="A564" s="9">
        <v>17</v>
      </c>
      <c r="B564" s="9" t="s">
        <v>39</v>
      </c>
      <c r="C564" s="9">
        <v>75</v>
      </c>
      <c r="D564" s="9">
        <v>72</v>
      </c>
      <c r="E564" s="9">
        <v>240.6</v>
      </c>
      <c r="F564" s="9">
        <v>188.64075427039239</v>
      </c>
      <c r="G564" s="9">
        <v>2020</v>
      </c>
      <c r="H564" s="10">
        <v>6.3101007364281872E-4</v>
      </c>
    </row>
    <row r="565" spans="1:8" x14ac:dyDescent="0.2">
      <c r="A565" s="9">
        <v>17</v>
      </c>
      <c r="B565" s="9" t="s">
        <v>39</v>
      </c>
      <c r="C565" s="9">
        <v>75</v>
      </c>
      <c r="D565" s="9">
        <v>73</v>
      </c>
      <c r="E565" s="9">
        <v>240.6</v>
      </c>
      <c r="F565" s="9">
        <v>187.4752889579932</v>
      </c>
      <c r="G565" s="9">
        <v>2020</v>
      </c>
      <c r="H565" s="10">
        <v>6.0351032390243994E-4</v>
      </c>
    </row>
    <row r="566" spans="1:8" x14ac:dyDescent="0.2">
      <c r="A566" s="9">
        <v>17</v>
      </c>
      <c r="B566" s="9" t="s">
        <v>39</v>
      </c>
      <c r="C566" s="9">
        <v>75</v>
      </c>
      <c r="D566" s="9">
        <v>74</v>
      </c>
      <c r="E566" s="9">
        <v>240.6</v>
      </c>
      <c r="F566" s="9">
        <v>186.44079115682914</v>
      </c>
      <c r="G566" s="9">
        <v>2020</v>
      </c>
      <c r="H566" s="10">
        <v>5.7506329628639603E-4</v>
      </c>
    </row>
    <row r="567" spans="1:8" x14ac:dyDescent="0.2">
      <c r="A567" s="9">
        <v>17</v>
      </c>
      <c r="B567" s="9" t="s">
        <v>39</v>
      </c>
      <c r="C567" s="9">
        <v>75</v>
      </c>
      <c r="D567" s="9">
        <v>75</v>
      </c>
      <c r="E567" s="9">
        <v>240.6</v>
      </c>
      <c r="F567" s="9">
        <v>185.53676172686949</v>
      </c>
      <c r="G567" s="9">
        <v>2020</v>
      </c>
      <c r="H567" s="10">
        <v>5.467353870651781E-4</v>
      </c>
    </row>
    <row r="568" spans="1:8" x14ac:dyDescent="0.2">
      <c r="A568" s="9">
        <v>17</v>
      </c>
      <c r="B568" s="9" t="s">
        <v>39</v>
      </c>
      <c r="C568" s="9">
        <v>75</v>
      </c>
      <c r="D568" s="9">
        <v>76</v>
      </c>
      <c r="E568" s="9">
        <v>240.6</v>
      </c>
      <c r="F568" s="9">
        <v>184.76134723289474</v>
      </c>
      <c r="G568" s="9">
        <v>2020</v>
      </c>
      <c r="H568" s="10">
        <v>5.1930196265670035E-4</v>
      </c>
    </row>
    <row r="569" spans="1:8" x14ac:dyDescent="0.2">
      <c r="A569" s="9">
        <v>17</v>
      </c>
      <c r="B569" s="9" t="s">
        <v>39</v>
      </c>
      <c r="C569" s="9">
        <v>75</v>
      </c>
      <c r="D569" s="9">
        <v>77</v>
      </c>
      <c r="E569" s="9">
        <v>240.6</v>
      </c>
      <c r="F569" s="9">
        <v>184.1099566399694</v>
      </c>
      <c r="G569" s="9">
        <v>2020</v>
      </c>
      <c r="H569" s="10">
        <v>4.9367260803222094E-4</v>
      </c>
    </row>
    <row r="570" spans="1:8" x14ac:dyDescent="0.2">
      <c r="A570" s="9">
        <v>17</v>
      </c>
      <c r="B570" s="9" t="s">
        <v>39</v>
      </c>
      <c r="C570" s="9">
        <v>75</v>
      </c>
      <c r="D570" s="9">
        <v>78</v>
      </c>
      <c r="E570" s="9">
        <v>240.6</v>
      </c>
      <c r="F570" s="9">
        <v>183.57645257456809</v>
      </c>
      <c r="G570" s="9">
        <v>2020</v>
      </c>
      <c r="H570" s="10">
        <v>4.7042093153918117E-4</v>
      </c>
    </row>
    <row r="571" spans="1:8" x14ac:dyDescent="0.2">
      <c r="A571" s="9">
        <v>17</v>
      </c>
      <c r="B571" s="9" t="s">
        <v>39</v>
      </c>
      <c r="C571" s="9">
        <v>75</v>
      </c>
      <c r="D571" s="9">
        <v>79</v>
      </c>
      <c r="E571" s="9">
        <v>240.6</v>
      </c>
      <c r="F571" s="9">
        <v>183.15180349272001</v>
      </c>
      <c r="G571" s="9">
        <v>2020</v>
      </c>
      <c r="H571" s="10">
        <v>4.5012053934192576E-4</v>
      </c>
    </row>
    <row r="572" spans="1:8" x14ac:dyDescent="0.2">
      <c r="A572" s="9">
        <v>17</v>
      </c>
      <c r="B572" s="9" t="s">
        <v>39</v>
      </c>
      <c r="C572" s="9">
        <v>75</v>
      </c>
      <c r="D572" s="9">
        <v>80</v>
      </c>
      <c r="E572" s="9">
        <v>240.6</v>
      </c>
      <c r="F572" s="9">
        <v>182.82435584648911</v>
      </c>
      <c r="G572" s="9">
        <v>2020</v>
      </c>
      <c r="H572" s="10">
        <v>4.3307755450150035E-4</v>
      </c>
    </row>
    <row r="573" spans="1:8" x14ac:dyDescent="0.2">
      <c r="A573" s="9">
        <v>17</v>
      </c>
      <c r="B573" s="9" t="s">
        <v>39</v>
      </c>
      <c r="C573" s="9">
        <v>75</v>
      </c>
      <c r="D573" s="9">
        <v>81</v>
      </c>
      <c r="E573" s="9">
        <v>240.6</v>
      </c>
      <c r="F573" s="9">
        <v>182.57733793451501</v>
      </c>
      <c r="G573" s="9">
        <v>2020</v>
      </c>
      <c r="H573" s="10">
        <v>4.1924798963002732E-4</v>
      </c>
    </row>
    <row r="574" spans="1:8" x14ac:dyDescent="0.2">
      <c r="A574" s="9">
        <v>17</v>
      </c>
      <c r="B574" s="9" t="s">
        <v>39</v>
      </c>
      <c r="C574" s="9">
        <v>75</v>
      </c>
      <c r="D574" s="9">
        <v>82</v>
      </c>
      <c r="E574" s="9">
        <v>240.6</v>
      </c>
      <c r="F574" s="9">
        <v>182.39222914698539</v>
      </c>
      <c r="G574" s="9">
        <v>2020</v>
      </c>
      <c r="H574" s="10">
        <v>4.0838639953389642E-4</v>
      </c>
    </row>
    <row r="575" spans="1:8" x14ac:dyDescent="0.2">
      <c r="A575" s="9">
        <v>17</v>
      </c>
      <c r="B575" s="9" t="s">
        <v>39</v>
      </c>
      <c r="C575" s="9">
        <v>75</v>
      </c>
      <c r="D575" s="9">
        <v>83</v>
      </c>
      <c r="E575" s="9">
        <v>240.6</v>
      </c>
      <c r="F575" s="9">
        <v>182.25542517270227</v>
      </c>
      <c r="G575" s="9">
        <v>2020</v>
      </c>
      <c r="H575" s="10">
        <v>4.0011205961023666E-4</v>
      </c>
    </row>
    <row r="576" spans="1:8" x14ac:dyDescent="0.2">
      <c r="A576" s="9">
        <v>17</v>
      </c>
      <c r="B576" s="9" t="s">
        <v>39</v>
      </c>
      <c r="C576" s="9">
        <v>75</v>
      </c>
      <c r="D576" s="9">
        <v>84</v>
      </c>
      <c r="E576" s="9">
        <v>240.6</v>
      </c>
      <c r="F576" s="9">
        <v>182.15656432709022</v>
      </c>
      <c r="G576" s="9">
        <v>2020</v>
      </c>
      <c r="H576" s="10">
        <v>3.9407664956869759E-4</v>
      </c>
    </row>
    <row r="577" spans="1:8" x14ac:dyDescent="0.2">
      <c r="A577" s="9">
        <v>17</v>
      </c>
      <c r="B577" s="9" t="s">
        <v>39</v>
      </c>
      <c r="C577" s="9">
        <v>75</v>
      </c>
      <c r="D577" s="9">
        <v>85</v>
      </c>
      <c r="E577" s="9">
        <v>240.6</v>
      </c>
      <c r="F577" s="9">
        <v>182.08685534833049</v>
      </c>
      <c r="G577" s="9">
        <v>2020</v>
      </c>
      <c r="H577" s="10">
        <v>3.8984628064930095E-4</v>
      </c>
    </row>
    <row r="578" spans="1:8" x14ac:dyDescent="0.2">
      <c r="A578" s="9">
        <v>17</v>
      </c>
      <c r="B578" s="9" t="s">
        <v>39</v>
      </c>
      <c r="C578" s="9">
        <v>76</v>
      </c>
      <c r="D578" s="9">
        <v>50</v>
      </c>
      <c r="E578" s="9">
        <v>240.6</v>
      </c>
      <c r="F578" s="9">
        <v>222.99200843925996</v>
      </c>
      <c r="G578" s="9">
        <v>2020</v>
      </c>
      <c r="H578" s="10">
        <v>4.7967357994034137E-4</v>
      </c>
    </row>
    <row r="579" spans="1:8" x14ac:dyDescent="0.2">
      <c r="A579" s="9">
        <v>17</v>
      </c>
      <c r="B579" s="9" t="s">
        <v>39</v>
      </c>
      <c r="C579" s="9">
        <v>76</v>
      </c>
      <c r="D579" s="9">
        <v>51</v>
      </c>
      <c r="E579" s="9">
        <v>240.6</v>
      </c>
      <c r="F579" s="9">
        <v>221.96197318711026</v>
      </c>
      <c r="G579" s="9">
        <v>2020</v>
      </c>
      <c r="H579" s="10">
        <v>5.0791719336043821E-4</v>
      </c>
    </row>
    <row r="580" spans="1:8" x14ac:dyDescent="0.2">
      <c r="A580" s="9">
        <v>17</v>
      </c>
      <c r="B580" s="9" t="s">
        <v>39</v>
      </c>
      <c r="C580" s="9">
        <v>76</v>
      </c>
      <c r="D580" s="9">
        <v>52</v>
      </c>
      <c r="E580" s="9">
        <v>240.6</v>
      </c>
      <c r="F580" s="9">
        <v>220.83064559712997</v>
      </c>
      <c r="G580" s="9">
        <v>2020</v>
      </c>
      <c r="H580" s="10">
        <v>5.3606315199943065E-4</v>
      </c>
    </row>
    <row r="581" spans="1:8" x14ac:dyDescent="0.2">
      <c r="A581" s="9">
        <v>17</v>
      </c>
      <c r="B581" s="9" t="s">
        <v>39</v>
      </c>
      <c r="C581" s="9">
        <v>76</v>
      </c>
      <c r="D581" s="9">
        <v>53</v>
      </c>
      <c r="E581" s="9">
        <v>240.6</v>
      </c>
      <c r="F581" s="9">
        <v>219.5965882449714</v>
      </c>
      <c r="G581" s="9">
        <v>2020</v>
      </c>
      <c r="H581" s="10">
        <v>5.6372030185362573E-4</v>
      </c>
    </row>
    <row r="582" spans="1:8" x14ac:dyDescent="0.2">
      <c r="A582" s="9">
        <v>17</v>
      </c>
      <c r="B582" s="9" t="s">
        <v>39</v>
      </c>
      <c r="C582" s="9">
        <v>76</v>
      </c>
      <c r="D582" s="9">
        <v>54</v>
      </c>
      <c r="E582" s="9">
        <v>240.6</v>
      </c>
      <c r="F582" s="9">
        <v>218.25972850950029</v>
      </c>
      <c r="G582" s="9">
        <v>2020</v>
      </c>
      <c r="H582" s="10">
        <v>5.9041106837607249E-4</v>
      </c>
    </row>
    <row r="583" spans="1:8" x14ac:dyDescent="0.2">
      <c r="A583" s="9">
        <v>17</v>
      </c>
      <c r="B583" s="9" t="s">
        <v>39</v>
      </c>
      <c r="C583" s="9">
        <v>76</v>
      </c>
      <c r="D583" s="9">
        <v>55</v>
      </c>
      <c r="E583" s="9">
        <v>240.6</v>
      </c>
      <c r="F583" s="9">
        <v>216.82191635653155</v>
      </c>
      <c r="G583" s="9">
        <v>2020</v>
      </c>
      <c r="H583" s="10">
        <v>6.156707597509165E-4</v>
      </c>
    </row>
    <row r="584" spans="1:8" x14ac:dyDescent="0.2">
      <c r="A584" s="9">
        <v>17</v>
      </c>
      <c r="B584" s="9" t="s">
        <v>39</v>
      </c>
      <c r="C584" s="9">
        <v>76</v>
      </c>
      <c r="D584" s="9">
        <v>56</v>
      </c>
      <c r="E584" s="9">
        <v>240.6</v>
      </c>
      <c r="F584" s="9">
        <v>215.28744546052607</v>
      </c>
      <c r="G584" s="9">
        <v>2020</v>
      </c>
      <c r="H584" s="10">
        <v>6.3901600970018885E-4</v>
      </c>
    </row>
    <row r="585" spans="1:8" x14ac:dyDescent="0.2">
      <c r="A585" s="9">
        <v>17</v>
      </c>
      <c r="B585" s="9" t="s">
        <v>39</v>
      </c>
      <c r="C585" s="9">
        <v>76</v>
      </c>
      <c r="D585" s="9">
        <v>57</v>
      </c>
      <c r="E585" s="9">
        <v>240.6</v>
      </c>
      <c r="F585" s="9">
        <v>213.66517768361132</v>
      </c>
      <c r="G585" s="9">
        <v>2020</v>
      </c>
      <c r="H585" s="10">
        <v>6.6024114190174718E-4</v>
      </c>
    </row>
    <row r="586" spans="1:8" x14ac:dyDescent="0.2">
      <c r="A586" s="9">
        <v>17</v>
      </c>
      <c r="B586" s="9" t="s">
        <v>39</v>
      </c>
      <c r="C586" s="9">
        <v>76</v>
      </c>
      <c r="D586" s="9">
        <v>58</v>
      </c>
      <c r="E586" s="9">
        <v>240.6</v>
      </c>
      <c r="F586" s="9">
        <v>211.96766122441386</v>
      </c>
      <c r="G586" s="9">
        <v>2020</v>
      </c>
      <c r="H586" s="10">
        <v>6.7903587572687636E-4</v>
      </c>
    </row>
    <row r="587" spans="1:8" x14ac:dyDescent="0.2">
      <c r="A587" s="9">
        <v>17</v>
      </c>
      <c r="B587" s="9" t="s">
        <v>39</v>
      </c>
      <c r="C587" s="9">
        <v>76</v>
      </c>
      <c r="D587" s="9">
        <v>59</v>
      </c>
      <c r="E587" s="9">
        <v>240.6</v>
      </c>
      <c r="F587" s="9">
        <v>210.20607772115162</v>
      </c>
      <c r="G587" s="9">
        <v>2020</v>
      </c>
      <c r="H587" s="10">
        <v>6.9520371455765689E-4</v>
      </c>
    </row>
    <row r="588" spans="1:8" x14ac:dyDescent="0.2">
      <c r="A588" s="9">
        <v>17</v>
      </c>
      <c r="B588" s="9" t="s">
        <v>39</v>
      </c>
      <c r="C588" s="9">
        <v>76</v>
      </c>
      <c r="D588" s="9">
        <v>60</v>
      </c>
      <c r="E588" s="9">
        <v>240.6</v>
      </c>
      <c r="F588" s="9">
        <v>208.39147352189028</v>
      </c>
      <c r="G588" s="9">
        <v>2020</v>
      </c>
      <c r="H588" s="10">
        <v>7.0858412778274863E-4</v>
      </c>
    </row>
    <row r="589" spans="1:8" x14ac:dyDescent="0.2">
      <c r="A589" s="9">
        <v>17</v>
      </c>
      <c r="B589" s="9" t="s">
        <v>39</v>
      </c>
      <c r="C589" s="9">
        <v>76</v>
      </c>
      <c r="D589" s="9">
        <v>61</v>
      </c>
      <c r="E589" s="9">
        <v>240.6</v>
      </c>
      <c r="F589" s="9">
        <v>206.53570151313079</v>
      </c>
      <c r="G589" s="9">
        <v>2020</v>
      </c>
      <c r="H589" s="10">
        <v>7.1881295341619819E-4</v>
      </c>
    </row>
    <row r="590" spans="1:8" x14ac:dyDescent="0.2">
      <c r="A590" s="9">
        <v>17</v>
      </c>
      <c r="B590" s="9" t="s">
        <v>39</v>
      </c>
      <c r="C590" s="9">
        <v>76</v>
      </c>
      <c r="D590" s="9">
        <v>62</v>
      </c>
      <c r="E590" s="9">
        <v>240.6</v>
      </c>
      <c r="F590" s="9">
        <v>204.65139433256175</v>
      </c>
      <c r="G590" s="9">
        <v>2020</v>
      </c>
      <c r="H590" s="10">
        <v>7.2579060420828695E-4</v>
      </c>
    </row>
    <row r="591" spans="1:8" x14ac:dyDescent="0.2">
      <c r="A591" s="9">
        <v>17</v>
      </c>
      <c r="B591" s="9" t="s">
        <v>39</v>
      </c>
      <c r="C591" s="9">
        <v>76</v>
      </c>
      <c r="D591" s="9">
        <v>63</v>
      </c>
      <c r="E591" s="9">
        <v>240.6</v>
      </c>
      <c r="F591" s="9">
        <v>202.75278526550346</v>
      </c>
      <c r="G591" s="9">
        <v>2020</v>
      </c>
      <c r="H591" s="10">
        <v>7.2936879256690901E-4</v>
      </c>
    </row>
    <row r="592" spans="1:8" x14ac:dyDescent="0.2">
      <c r="A592" s="9">
        <v>17</v>
      </c>
      <c r="B592" s="9" t="s">
        <v>39</v>
      </c>
      <c r="C592" s="9">
        <v>76</v>
      </c>
      <c r="D592" s="9">
        <v>64</v>
      </c>
      <c r="E592" s="9">
        <v>240.6</v>
      </c>
      <c r="F592" s="9">
        <v>200.85440609542451</v>
      </c>
      <c r="G592" s="9">
        <v>2020</v>
      </c>
      <c r="H592" s="10">
        <v>7.2938534440412017E-4</v>
      </c>
    </row>
    <row r="593" spans="1:8" x14ac:dyDescent="0.2">
      <c r="A593" s="9">
        <v>17</v>
      </c>
      <c r="B593" s="9" t="s">
        <v>39</v>
      </c>
      <c r="C593" s="9">
        <v>76</v>
      </c>
      <c r="D593" s="9">
        <v>65</v>
      </c>
      <c r="E593" s="9">
        <v>240.6</v>
      </c>
      <c r="F593" s="9">
        <v>198.9702335283219</v>
      </c>
      <c r="G593" s="9">
        <v>2020</v>
      </c>
      <c r="H593" s="10">
        <v>7.258578484169863E-4</v>
      </c>
    </row>
    <row r="594" spans="1:8" x14ac:dyDescent="0.2">
      <c r="A594" s="9">
        <v>17</v>
      </c>
      <c r="B594" s="9" t="s">
        <v>39</v>
      </c>
      <c r="C594" s="9">
        <v>76</v>
      </c>
      <c r="D594" s="9">
        <v>66</v>
      </c>
      <c r="E594" s="9">
        <v>240.6</v>
      </c>
      <c r="F594" s="9">
        <v>197.11728778403591</v>
      </c>
      <c r="G594" s="9">
        <v>2020</v>
      </c>
      <c r="H594" s="10">
        <v>7.1848931655159559E-4</v>
      </c>
    </row>
    <row r="595" spans="1:8" x14ac:dyDescent="0.2">
      <c r="A595" s="9">
        <v>17</v>
      </c>
      <c r="B595" s="9" t="s">
        <v>39</v>
      </c>
      <c r="C595" s="9">
        <v>76</v>
      </c>
      <c r="D595" s="9">
        <v>67</v>
      </c>
      <c r="E595" s="9">
        <v>240.6</v>
      </c>
      <c r="F595" s="9">
        <v>195.30957766573439</v>
      </c>
      <c r="G595" s="9">
        <v>2020</v>
      </c>
      <c r="H595" s="10">
        <v>7.0721508495095867E-4</v>
      </c>
    </row>
    <row r="596" spans="1:8" x14ac:dyDescent="0.2">
      <c r="A596" s="9">
        <v>17</v>
      </c>
      <c r="B596" s="9" t="s">
        <v>39</v>
      </c>
      <c r="C596" s="9">
        <v>76</v>
      </c>
      <c r="D596" s="9">
        <v>68</v>
      </c>
      <c r="E596" s="9">
        <v>240.6</v>
      </c>
      <c r="F596" s="9">
        <v>193.56561879318664</v>
      </c>
      <c r="G596" s="9">
        <v>2020</v>
      </c>
      <c r="H596" s="10">
        <v>6.9203195809702605E-4</v>
      </c>
    </row>
    <row r="597" spans="1:8" x14ac:dyDescent="0.2">
      <c r="A597" s="9">
        <v>17</v>
      </c>
      <c r="B597" s="9" t="s">
        <v>39</v>
      </c>
      <c r="C597" s="9">
        <v>76</v>
      </c>
      <c r="D597" s="9">
        <v>69</v>
      </c>
      <c r="E597" s="9">
        <v>240.6</v>
      </c>
      <c r="F597" s="9">
        <v>191.904366168792</v>
      </c>
      <c r="G597" s="9">
        <v>2020</v>
      </c>
      <c r="H597" s="10">
        <v>6.7289088803192652E-4</v>
      </c>
    </row>
    <row r="598" spans="1:8" x14ac:dyDescent="0.2">
      <c r="A598" s="9">
        <v>17</v>
      </c>
      <c r="B598" s="9" t="s">
        <v>39</v>
      </c>
      <c r="C598" s="9">
        <v>76</v>
      </c>
      <c r="D598" s="9">
        <v>70</v>
      </c>
      <c r="E598" s="9">
        <v>240.6</v>
      </c>
      <c r="F598" s="9">
        <v>190.34213493938248</v>
      </c>
      <c r="G598" s="9">
        <v>2020</v>
      </c>
      <c r="H598" s="10">
        <v>6.5016804855622112E-4</v>
      </c>
    </row>
    <row r="599" spans="1:8" x14ac:dyDescent="0.2">
      <c r="A599" s="9">
        <v>17</v>
      </c>
      <c r="B599" s="9" t="s">
        <v>39</v>
      </c>
      <c r="C599" s="9">
        <v>76</v>
      </c>
      <c r="D599" s="9">
        <v>71</v>
      </c>
      <c r="E599" s="9">
        <v>240.6</v>
      </c>
      <c r="F599" s="9">
        <v>188.89294036184</v>
      </c>
      <c r="G599" s="9">
        <v>2020</v>
      </c>
      <c r="H599" s="10">
        <v>6.2412279539453849E-4</v>
      </c>
    </row>
    <row r="600" spans="1:8" x14ac:dyDescent="0.2">
      <c r="A600" s="9">
        <v>17</v>
      </c>
      <c r="B600" s="9" t="s">
        <v>39</v>
      </c>
      <c r="C600" s="9">
        <v>76</v>
      </c>
      <c r="D600" s="9">
        <v>72</v>
      </c>
      <c r="E600" s="9">
        <v>240.6</v>
      </c>
      <c r="F600" s="9">
        <v>187.56624005769024</v>
      </c>
      <c r="G600" s="9">
        <v>2020</v>
      </c>
      <c r="H600" s="10">
        <v>5.9541054570877818E-4</v>
      </c>
    </row>
    <row r="601" spans="1:8" x14ac:dyDescent="0.2">
      <c r="A601" s="9">
        <v>17</v>
      </c>
      <c r="B601" s="9" t="s">
        <v>39</v>
      </c>
      <c r="C601" s="9">
        <v>76</v>
      </c>
      <c r="D601" s="9">
        <v>73</v>
      </c>
      <c r="E601" s="9">
        <v>240.6</v>
      </c>
      <c r="F601" s="9">
        <v>186.36882279777026</v>
      </c>
      <c r="G601" s="9">
        <v>2020</v>
      </c>
      <c r="H601" s="10">
        <v>5.6491661212654633E-4</v>
      </c>
    </row>
    <row r="602" spans="1:8" x14ac:dyDescent="0.2">
      <c r="A602" s="9">
        <v>17</v>
      </c>
      <c r="B602" s="9" t="s">
        <v>39</v>
      </c>
      <c r="C602" s="9">
        <v>76</v>
      </c>
      <c r="D602" s="9">
        <v>74</v>
      </c>
      <c r="E602" s="9">
        <v>240.6</v>
      </c>
      <c r="F602" s="9">
        <v>185.30450121230709</v>
      </c>
      <c r="G602" s="9">
        <v>2020</v>
      </c>
      <c r="H602" s="10">
        <v>5.3342960358983814E-4</v>
      </c>
    </row>
    <row r="603" spans="1:8" x14ac:dyDescent="0.2">
      <c r="A603" s="9">
        <v>17</v>
      </c>
      <c r="B603" s="9" t="s">
        <v>39</v>
      </c>
      <c r="C603" s="9">
        <v>76</v>
      </c>
      <c r="D603" s="9">
        <v>75</v>
      </c>
      <c r="E603" s="9">
        <v>240.6</v>
      </c>
      <c r="F603" s="9">
        <v>184.37310507220178</v>
      </c>
      <c r="G603" s="9">
        <v>2020</v>
      </c>
      <c r="H603" s="10">
        <v>5.0209611623912341E-4</v>
      </c>
    </row>
    <row r="604" spans="1:8" x14ac:dyDescent="0.2">
      <c r="A604" s="9">
        <v>17</v>
      </c>
      <c r="B604" s="9" t="s">
        <v>39</v>
      </c>
      <c r="C604" s="9">
        <v>76</v>
      </c>
      <c r="D604" s="9">
        <v>76</v>
      </c>
      <c r="E604" s="9">
        <v>240.6</v>
      </c>
      <c r="F604" s="9">
        <v>183.57308153937248</v>
      </c>
      <c r="G604" s="9">
        <v>2020</v>
      </c>
      <c r="H604" s="10">
        <v>4.7176548003883E-4</v>
      </c>
    </row>
    <row r="605" spans="1:8" x14ac:dyDescent="0.2">
      <c r="A605" s="9">
        <v>17</v>
      </c>
      <c r="B605" s="9" t="s">
        <v>39</v>
      </c>
      <c r="C605" s="9">
        <v>76</v>
      </c>
      <c r="D605" s="9">
        <v>77</v>
      </c>
      <c r="E605" s="9">
        <v>240.6</v>
      </c>
      <c r="F605" s="9">
        <v>182.90007268888994</v>
      </c>
      <c r="G605" s="9">
        <v>2020</v>
      </c>
      <c r="H605" s="10">
        <v>4.4343097890478045E-4</v>
      </c>
    </row>
    <row r="606" spans="1:8" x14ac:dyDescent="0.2">
      <c r="A606" s="9">
        <v>17</v>
      </c>
      <c r="B606" s="9" t="s">
        <v>39</v>
      </c>
      <c r="C606" s="9">
        <v>76</v>
      </c>
      <c r="D606" s="9">
        <v>78</v>
      </c>
      <c r="E606" s="9">
        <v>240.6</v>
      </c>
      <c r="F606" s="9">
        <v>182.34812828086282</v>
      </c>
      <c r="G606" s="9">
        <v>2020</v>
      </c>
      <c r="H606" s="10">
        <v>4.1773322133916596E-4</v>
      </c>
    </row>
    <row r="607" spans="1:8" x14ac:dyDescent="0.2">
      <c r="A607" s="9">
        <v>17</v>
      </c>
      <c r="B607" s="9" t="s">
        <v>39</v>
      </c>
      <c r="C607" s="9">
        <v>76</v>
      </c>
      <c r="D607" s="9">
        <v>79</v>
      </c>
      <c r="E607" s="9">
        <v>240.6</v>
      </c>
      <c r="F607" s="9">
        <v>181.9082899517378</v>
      </c>
      <c r="G607" s="9">
        <v>2020</v>
      </c>
      <c r="H607" s="10">
        <v>3.9530571379179865E-4</v>
      </c>
    </row>
    <row r="608" spans="1:8" x14ac:dyDescent="0.2">
      <c r="A608" s="9">
        <v>17</v>
      </c>
      <c r="B608" s="9" t="s">
        <v>39</v>
      </c>
      <c r="C608" s="9">
        <v>76</v>
      </c>
      <c r="D608" s="9">
        <v>80</v>
      </c>
      <c r="E608" s="9">
        <v>240.6</v>
      </c>
      <c r="F608" s="9">
        <v>181.56884438865757</v>
      </c>
      <c r="G608" s="9">
        <v>2020</v>
      </c>
      <c r="H608" s="10">
        <v>3.7649079074338017E-4</v>
      </c>
    </row>
    <row r="609" spans="1:8" x14ac:dyDescent="0.2">
      <c r="A609" s="9">
        <v>17</v>
      </c>
      <c r="B609" s="9" t="s">
        <v>39</v>
      </c>
      <c r="C609" s="9">
        <v>76</v>
      </c>
      <c r="D609" s="9">
        <v>81</v>
      </c>
      <c r="E609" s="9">
        <v>240.6</v>
      </c>
      <c r="F609" s="9">
        <v>181.31262846687054</v>
      </c>
      <c r="G609" s="9">
        <v>2020</v>
      </c>
      <c r="H609" s="10">
        <v>3.6123221452936233E-4</v>
      </c>
    </row>
    <row r="610" spans="1:8" x14ac:dyDescent="0.2">
      <c r="A610" s="9">
        <v>17</v>
      </c>
      <c r="B610" s="9" t="s">
        <v>39</v>
      </c>
      <c r="C610" s="9">
        <v>76</v>
      </c>
      <c r="D610" s="9">
        <v>82</v>
      </c>
      <c r="E610" s="9">
        <v>240.6</v>
      </c>
      <c r="F610" s="9">
        <v>181.1204884619136</v>
      </c>
      <c r="G610" s="9">
        <v>2020</v>
      </c>
      <c r="H610" s="10">
        <v>3.4923975964432373E-4</v>
      </c>
    </row>
    <row r="611" spans="1:8" x14ac:dyDescent="0.2">
      <c r="A611" s="9">
        <v>17</v>
      </c>
      <c r="B611" s="9" t="s">
        <v>39</v>
      </c>
      <c r="C611" s="9">
        <v>76</v>
      </c>
      <c r="D611" s="9">
        <v>83</v>
      </c>
      <c r="E611" s="9">
        <v>240.6</v>
      </c>
      <c r="F611" s="9">
        <v>180.97835877091111</v>
      </c>
      <c r="G611" s="9">
        <v>2020</v>
      </c>
      <c r="H611" s="10">
        <v>3.4008960690270178E-4</v>
      </c>
    </row>
    <row r="612" spans="1:8" x14ac:dyDescent="0.2">
      <c r="A612" s="9">
        <v>17</v>
      </c>
      <c r="B612" s="9" t="s">
        <v>39</v>
      </c>
      <c r="C612" s="9">
        <v>76</v>
      </c>
      <c r="D612" s="9">
        <v>84</v>
      </c>
      <c r="E612" s="9">
        <v>240.6</v>
      </c>
      <c r="F612" s="9">
        <v>180.8755459519414</v>
      </c>
      <c r="G612" s="9">
        <v>2020</v>
      </c>
      <c r="H612" s="10">
        <v>3.3339920034475089E-4</v>
      </c>
    </row>
    <row r="613" spans="1:8" x14ac:dyDescent="0.2">
      <c r="A613" s="9">
        <v>17</v>
      </c>
      <c r="B613" s="9" t="s">
        <v>39</v>
      </c>
      <c r="C613" s="9">
        <v>76</v>
      </c>
      <c r="D613" s="9">
        <v>85</v>
      </c>
      <c r="E613" s="9">
        <v>240.6</v>
      </c>
      <c r="F613" s="9">
        <v>180.80296740814569</v>
      </c>
      <c r="G613" s="9">
        <v>2020</v>
      </c>
      <c r="H613" s="10">
        <v>3.2869518248085947E-4</v>
      </c>
    </row>
    <row r="614" spans="1:8" x14ac:dyDescent="0.2">
      <c r="A614" s="9">
        <v>17</v>
      </c>
      <c r="B614" s="9" t="s">
        <v>39</v>
      </c>
      <c r="C614" s="9">
        <v>77</v>
      </c>
      <c r="D614" s="9">
        <v>50</v>
      </c>
      <c r="E614" s="9">
        <v>240.6</v>
      </c>
      <c r="F614" s="9">
        <v>221.79486146222118</v>
      </c>
      <c r="G614" s="9">
        <v>2020</v>
      </c>
      <c r="H614" s="10">
        <v>4.4890281792074079E-4</v>
      </c>
    </row>
    <row r="615" spans="1:8" x14ac:dyDescent="0.2">
      <c r="A615" s="9">
        <v>17</v>
      </c>
      <c r="B615" s="9" t="s">
        <v>39</v>
      </c>
      <c r="C615" s="9">
        <v>77</v>
      </c>
      <c r="D615" s="9">
        <v>51</v>
      </c>
      <c r="E615" s="9">
        <v>240.6</v>
      </c>
      <c r="F615" s="9">
        <v>220.83042586439456</v>
      </c>
      <c r="G615" s="9">
        <v>2020</v>
      </c>
      <c r="H615" s="10">
        <v>4.7758117936158584E-4</v>
      </c>
    </row>
    <row r="616" spans="1:8" x14ac:dyDescent="0.2">
      <c r="A616" s="9">
        <v>17</v>
      </c>
      <c r="B616" s="9" t="s">
        <v>39</v>
      </c>
      <c r="C616" s="9">
        <v>77</v>
      </c>
      <c r="D616" s="9">
        <v>52</v>
      </c>
      <c r="E616" s="9">
        <v>240.6</v>
      </c>
      <c r="F616" s="9">
        <v>219.76522572163424</v>
      </c>
      <c r="G616" s="9">
        <v>2020</v>
      </c>
      <c r="H616" s="10">
        <v>5.0642782986107346E-4</v>
      </c>
    </row>
    <row r="617" spans="1:8" x14ac:dyDescent="0.2">
      <c r="A617" s="9">
        <v>17</v>
      </c>
      <c r="B617" s="9" t="s">
        <v>39</v>
      </c>
      <c r="C617" s="9">
        <v>77</v>
      </c>
      <c r="D617" s="9">
        <v>53</v>
      </c>
      <c r="E617" s="9">
        <v>240.6</v>
      </c>
      <c r="F617" s="9">
        <v>218.59674782857618</v>
      </c>
      <c r="G617" s="9">
        <v>2020</v>
      </c>
      <c r="H617" s="10">
        <v>5.3505249226173089E-4</v>
      </c>
    </row>
    <row r="618" spans="1:8" x14ac:dyDescent="0.2">
      <c r="A618" s="9">
        <v>17</v>
      </c>
      <c r="B618" s="9" t="s">
        <v>39</v>
      </c>
      <c r="C618" s="9">
        <v>77</v>
      </c>
      <c r="D618" s="9">
        <v>54</v>
      </c>
      <c r="E618" s="9">
        <v>240.6</v>
      </c>
      <c r="F618" s="9">
        <v>217.32383187536757</v>
      </c>
      <c r="G618" s="9">
        <v>2020</v>
      </c>
      <c r="H618" s="10">
        <v>5.6295948801342169E-4</v>
      </c>
    </row>
    <row r="619" spans="1:8" x14ac:dyDescent="0.2">
      <c r="A619" s="9">
        <v>17</v>
      </c>
      <c r="B619" s="9" t="s">
        <v>39</v>
      </c>
      <c r="C619" s="9">
        <v>77</v>
      </c>
      <c r="D619" s="9">
        <v>55</v>
      </c>
      <c r="E619" s="9">
        <v>240.6</v>
      </c>
      <c r="F619" s="9">
        <v>215.94671860458931</v>
      </c>
      <c r="G619" s="9">
        <v>2020</v>
      </c>
      <c r="H619" s="10">
        <v>5.8965577508481362E-4</v>
      </c>
    </row>
    <row r="620" spans="1:8" x14ac:dyDescent="0.2">
      <c r="A620" s="9">
        <v>17</v>
      </c>
      <c r="B620" s="9" t="s">
        <v>39</v>
      </c>
      <c r="C620" s="9">
        <v>77</v>
      </c>
      <c r="D620" s="9">
        <v>56</v>
      </c>
      <c r="E620" s="9">
        <v>240.6</v>
      </c>
      <c r="F620" s="9">
        <v>214.46796301894531</v>
      </c>
      <c r="G620" s="9">
        <v>2020</v>
      </c>
      <c r="H620" s="10">
        <v>6.1458822704868661E-4</v>
      </c>
    </row>
    <row r="621" spans="1:8" x14ac:dyDescent="0.2">
      <c r="A621" s="9">
        <v>17</v>
      </c>
      <c r="B621" s="9" t="s">
        <v>39</v>
      </c>
      <c r="C621" s="9">
        <v>77</v>
      </c>
      <c r="D621" s="9">
        <v>57</v>
      </c>
      <c r="E621" s="9">
        <v>240.6</v>
      </c>
      <c r="F621" s="9">
        <v>212.8923509333749</v>
      </c>
      <c r="G621" s="9">
        <v>2020</v>
      </c>
      <c r="H621" s="10">
        <v>6.3739372456802774E-4</v>
      </c>
    </row>
    <row r="622" spans="1:8" x14ac:dyDescent="0.2">
      <c r="A622" s="9">
        <v>17</v>
      </c>
      <c r="B622" s="9" t="s">
        <v>39</v>
      </c>
      <c r="C622" s="9">
        <v>77</v>
      </c>
      <c r="D622" s="9">
        <v>58</v>
      </c>
      <c r="E622" s="9">
        <v>240.6</v>
      </c>
      <c r="F622" s="9">
        <v>211.22987484736916</v>
      </c>
      <c r="G622" s="9">
        <v>2020</v>
      </c>
      <c r="H622" s="10">
        <v>6.5759244636572783E-4</v>
      </c>
    </row>
    <row r="623" spans="1:8" x14ac:dyDescent="0.2">
      <c r="A623" s="9">
        <v>17</v>
      </c>
      <c r="B623" s="9" t="s">
        <v>39</v>
      </c>
      <c r="C623" s="9">
        <v>77</v>
      </c>
      <c r="D623" s="9">
        <v>59</v>
      </c>
      <c r="E623" s="9">
        <v>240.6</v>
      </c>
      <c r="F623" s="9">
        <v>209.49374442821676</v>
      </c>
      <c r="G623" s="9">
        <v>2020</v>
      </c>
      <c r="H623" s="10">
        <v>6.7495876309814156E-4</v>
      </c>
    </row>
    <row r="624" spans="1:8" x14ac:dyDescent="0.2">
      <c r="A624" s="9">
        <v>17</v>
      </c>
      <c r="B624" s="9" t="s">
        <v>39</v>
      </c>
      <c r="C624" s="9">
        <v>77</v>
      </c>
      <c r="D624" s="9">
        <v>60</v>
      </c>
      <c r="E624" s="9">
        <v>240.6</v>
      </c>
      <c r="F624" s="9">
        <v>207.69641680149513</v>
      </c>
      <c r="G624" s="9">
        <v>2020</v>
      </c>
      <c r="H624" s="10">
        <v>6.8930726767841308E-4</v>
      </c>
    </row>
    <row r="625" spans="1:8" x14ac:dyDescent="0.2">
      <c r="A625" s="9">
        <v>17</v>
      </c>
      <c r="B625" s="9" t="s">
        <v>39</v>
      </c>
      <c r="C625" s="9">
        <v>77</v>
      </c>
      <c r="D625" s="9">
        <v>61</v>
      </c>
      <c r="E625" s="9">
        <v>240.6</v>
      </c>
      <c r="F625" s="9">
        <v>205.85005006785286</v>
      </c>
      <c r="G625" s="9">
        <v>2020</v>
      </c>
      <c r="H625" s="10">
        <v>7.0021703163415043E-4</v>
      </c>
    </row>
    <row r="626" spans="1:8" x14ac:dyDescent="0.2">
      <c r="A626" s="9">
        <v>17</v>
      </c>
      <c r="B626" s="9" t="s">
        <v>39</v>
      </c>
      <c r="C626" s="9">
        <v>77</v>
      </c>
      <c r="D626" s="9">
        <v>62</v>
      </c>
      <c r="E626" s="9">
        <v>240.6</v>
      </c>
      <c r="F626" s="9">
        <v>203.96776836997685</v>
      </c>
      <c r="G626" s="9">
        <v>2020</v>
      </c>
      <c r="H626" s="10">
        <v>7.0754197682046285E-4</v>
      </c>
    </row>
    <row r="627" spans="1:8" x14ac:dyDescent="0.2">
      <c r="A627" s="9">
        <v>17</v>
      </c>
      <c r="B627" s="9" t="s">
        <v>39</v>
      </c>
      <c r="C627" s="9">
        <v>77</v>
      </c>
      <c r="D627" s="9">
        <v>63</v>
      </c>
      <c r="E627" s="9">
        <v>240.6</v>
      </c>
      <c r="F627" s="9">
        <v>202.06431961489167</v>
      </c>
      <c r="G627" s="9">
        <v>2020</v>
      </c>
      <c r="H627" s="10">
        <v>7.1109384447141022E-4</v>
      </c>
    </row>
    <row r="628" spans="1:8" x14ac:dyDescent="0.2">
      <c r="A628" s="9">
        <v>17</v>
      </c>
      <c r="B628" s="9" t="s">
        <v>39</v>
      </c>
      <c r="C628" s="9">
        <v>77</v>
      </c>
      <c r="D628" s="9">
        <v>64</v>
      </c>
      <c r="E628" s="9">
        <v>240.6</v>
      </c>
      <c r="F628" s="9">
        <v>200.15497911836934</v>
      </c>
      <c r="G628" s="9">
        <v>2020</v>
      </c>
      <c r="H628" s="10">
        <v>7.1069709734413616E-4</v>
      </c>
    </row>
    <row r="629" spans="1:8" x14ac:dyDescent="0.2">
      <c r="A629" s="9">
        <v>17</v>
      </c>
      <c r="B629" s="9" t="s">
        <v>39</v>
      </c>
      <c r="C629" s="9">
        <v>77</v>
      </c>
      <c r="D629" s="9">
        <v>65</v>
      </c>
      <c r="E629" s="9">
        <v>240.6</v>
      </c>
      <c r="F629" s="9">
        <v>198.25465250166752</v>
      </c>
      <c r="G629" s="9">
        <v>2020</v>
      </c>
      <c r="H629" s="10">
        <v>7.0639663757369304E-4</v>
      </c>
    </row>
    <row r="630" spans="1:8" x14ac:dyDescent="0.2">
      <c r="A630" s="9">
        <v>17</v>
      </c>
      <c r="B630" s="9" t="s">
        <v>39</v>
      </c>
      <c r="C630" s="9">
        <v>77</v>
      </c>
      <c r="D630" s="9">
        <v>66</v>
      </c>
      <c r="E630" s="9">
        <v>240.6</v>
      </c>
      <c r="F630" s="9">
        <v>196.38129725210874</v>
      </c>
      <c r="G630" s="9">
        <v>2020</v>
      </c>
      <c r="H630" s="10">
        <v>6.979146507051149E-4</v>
      </c>
    </row>
    <row r="631" spans="1:8" x14ac:dyDescent="0.2">
      <c r="A631" s="9">
        <v>17</v>
      </c>
      <c r="B631" s="9" t="s">
        <v>39</v>
      </c>
      <c r="C631" s="9">
        <v>77</v>
      </c>
      <c r="D631" s="9">
        <v>67</v>
      </c>
      <c r="E631" s="9">
        <v>240.6</v>
      </c>
      <c r="F631" s="9">
        <v>194.55095373686441</v>
      </c>
      <c r="G631" s="9">
        <v>2020</v>
      </c>
      <c r="H631" s="10">
        <v>6.8528301952802879E-4</v>
      </c>
    </row>
    <row r="632" spans="1:8" x14ac:dyDescent="0.2">
      <c r="A632" s="9">
        <v>17</v>
      </c>
      <c r="B632" s="9" t="s">
        <v>39</v>
      </c>
      <c r="C632" s="9">
        <v>77</v>
      </c>
      <c r="D632" s="9">
        <v>68</v>
      </c>
      <c r="E632" s="9">
        <v>240.6</v>
      </c>
      <c r="F632" s="9">
        <v>192.78108909572327</v>
      </c>
      <c r="G632" s="9">
        <v>2020</v>
      </c>
      <c r="H632" s="10">
        <v>6.683999152384861E-4</v>
      </c>
    </row>
    <row r="633" spans="1:8" x14ac:dyDescent="0.2">
      <c r="A633" s="9">
        <v>17</v>
      </c>
      <c r="B633" s="9" t="s">
        <v>39</v>
      </c>
      <c r="C633" s="9">
        <v>77</v>
      </c>
      <c r="D633" s="9">
        <v>69</v>
      </c>
      <c r="E633" s="9">
        <v>240.6</v>
      </c>
      <c r="F633" s="9">
        <v>191.09120858252197</v>
      </c>
      <c r="G633" s="9">
        <v>2020</v>
      </c>
      <c r="H633" s="10">
        <v>6.4720347185674568E-4</v>
      </c>
    </row>
    <row r="634" spans="1:8" x14ac:dyDescent="0.2">
      <c r="A634" s="9">
        <v>17</v>
      </c>
      <c r="B634" s="9" t="s">
        <v>39</v>
      </c>
      <c r="C634" s="9">
        <v>77</v>
      </c>
      <c r="D634" s="9">
        <v>70</v>
      </c>
      <c r="E634" s="9">
        <v>240.6</v>
      </c>
      <c r="F634" s="9">
        <v>189.4996558327874</v>
      </c>
      <c r="G634" s="9">
        <v>2020</v>
      </c>
      <c r="H634" s="10">
        <v>6.2218068579269559E-4</v>
      </c>
    </row>
    <row r="635" spans="1:8" x14ac:dyDescent="0.2">
      <c r="A635" s="9">
        <v>17</v>
      </c>
      <c r="B635" s="9" t="s">
        <v>39</v>
      </c>
      <c r="C635" s="9">
        <v>77</v>
      </c>
      <c r="D635" s="9">
        <v>71</v>
      </c>
      <c r="E635" s="9">
        <v>240.6</v>
      </c>
      <c r="F635" s="9">
        <v>188.0213675521141</v>
      </c>
      <c r="G635" s="9">
        <v>2020</v>
      </c>
      <c r="H635" s="10">
        <v>5.9363634666007503E-4</v>
      </c>
    </row>
    <row r="636" spans="1:8" x14ac:dyDescent="0.2">
      <c r="A636" s="9">
        <v>17</v>
      </c>
      <c r="B636" s="9" t="s">
        <v>39</v>
      </c>
      <c r="C636" s="9">
        <v>77</v>
      </c>
      <c r="D636" s="9">
        <v>72</v>
      </c>
      <c r="E636" s="9">
        <v>240.6</v>
      </c>
      <c r="F636" s="9">
        <v>186.66639412409833</v>
      </c>
      <c r="G636" s="9">
        <v>2020</v>
      </c>
      <c r="H636" s="10">
        <v>5.6226883773874219E-4</v>
      </c>
    </row>
    <row r="637" spans="1:8" x14ac:dyDescent="0.2">
      <c r="A637" s="9">
        <v>17</v>
      </c>
      <c r="B637" s="9" t="s">
        <v>39</v>
      </c>
      <c r="C637" s="9">
        <v>77</v>
      </c>
      <c r="D637" s="9">
        <v>73</v>
      </c>
      <c r="E637" s="9">
        <v>240.6</v>
      </c>
      <c r="F637" s="9">
        <v>185.44202831350461</v>
      </c>
      <c r="G637" s="9">
        <v>2020</v>
      </c>
      <c r="H637" s="10">
        <v>5.2901772045117713E-4</v>
      </c>
    </row>
    <row r="638" spans="1:8" x14ac:dyDescent="0.2">
      <c r="A638" s="9">
        <v>17</v>
      </c>
      <c r="B638" s="9" t="s">
        <v>39</v>
      </c>
      <c r="C638" s="9">
        <v>77</v>
      </c>
      <c r="D638" s="9">
        <v>74</v>
      </c>
      <c r="E638" s="9">
        <v>240.6</v>
      </c>
      <c r="F638" s="9">
        <v>184.35249247787871</v>
      </c>
      <c r="G638" s="9">
        <v>2020</v>
      </c>
      <c r="H638" s="10">
        <v>4.9472904724427768E-4</v>
      </c>
    </row>
    <row r="639" spans="1:8" x14ac:dyDescent="0.2">
      <c r="A639" s="9">
        <v>17</v>
      </c>
      <c r="B639" s="9" t="s">
        <v>39</v>
      </c>
      <c r="C639" s="9">
        <v>77</v>
      </c>
      <c r="D639" s="9">
        <v>75</v>
      </c>
      <c r="E639" s="9">
        <v>240.6</v>
      </c>
      <c r="F639" s="9">
        <v>183.39790819740537</v>
      </c>
      <c r="G639" s="9">
        <v>2020</v>
      </c>
      <c r="H639" s="10">
        <v>4.6062139661918398E-4</v>
      </c>
    </row>
    <row r="640" spans="1:8" x14ac:dyDescent="0.2">
      <c r="A640" s="9">
        <v>17</v>
      </c>
      <c r="B640" s="9" t="s">
        <v>39</v>
      </c>
      <c r="C640" s="9">
        <v>77</v>
      </c>
      <c r="D640" s="9">
        <v>76</v>
      </c>
      <c r="E640" s="9">
        <v>240.6</v>
      </c>
      <c r="F640" s="9">
        <v>182.57698372792007</v>
      </c>
      <c r="G640" s="9">
        <v>2020</v>
      </c>
      <c r="H640" s="10">
        <v>4.2761142205211564E-4</v>
      </c>
    </row>
    <row r="641" spans="1:8" x14ac:dyDescent="0.2">
      <c r="A641" s="9">
        <v>17</v>
      </c>
      <c r="B641" s="9" t="s">
        <v>39</v>
      </c>
      <c r="C641" s="9">
        <v>77</v>
      </c>
      <c r="D641" s="9">
        <v>77</v>
      </c>
      <c r="E641" s="9">
        <v>240.6</v>
      </c>
      <c r="F641" s="9">
        <v>181.88556037194675</v>
      </c>
      <c r="G641" s="9">
        <v>2020</v>
      </c>
      <c r="H641" s="10">
        <v>3.9676819202916978E-4</v>
      </c>
    </row>
    <row r="642" spans="1:8" x14ac:dyDescent="0.2">
      <c r="A642" s="9">
        <v>17</v>
      </c>
      <c r="B642" s="9" t="s">
        <v>39</v>
      </c>
      <c r="C642" s="9">
        <v>77</v>
      </c>
      <c r="D642" s="9">
        <v>78</v>
      </c>
      <c r="E642" s="9">
        <v>240.6</v>
      </c>
      <c r="F642" s="9">
        <v>181.31786548335947</v>
      </c>
      <c r="G642" s="9">
        <v>2020</v>
      </c>
      <c r="H642" s="10">
        <v>3.6879684761469757E-4</v>
      </c>
    </row>
    <row r="643" spans="1:8" x14ac:dyDescent="0.2">
      <c r="A643" s="9">
        <v>17</v>
      </c>
      <c r="B643" s="9" t="s">
        <v>39</v>
      </c>
      <c r="C643" s="9">
        <v>77</v>
      </c>
      <c r="D643" s="9">
        <v>79</v>
      </c>
      <c r="E643" s="9">
        <v>240.6</v>
      </c>
      <c r="F643" s="9">
        <v>180.86502253748085</v>
      </c>
      <c r="G643" s="9">
        <v>2020</v>
      </c>
      <c r="H643" s="10">
        <v>3.4438863549916869E-4</v>
      </c>
    </row>
    <row r="644" spans="1:8" x14ac:dyDescent="0.2">
      <c r="A644" s="9">
        <v>17</v>
      </c>
      <c r="B644" s="9" t="s">
        <v>39</v>
      </c>
      <c r="C644" s="9">
        <v>77</v>
      </c>
      <c r="D644" s="9">
        <v>80</v>
      </c>
      <c r="E644" s="9">
        <v>240.6</v>
      </c>
      <c r="F644" s="9">
        <v>180.51529125644635</v>
      </c>
      <c r="G644" s="9">
        <v>2020</v>
      </c>
      <c r="H644" s="10">
        <v>3.2392256724118835E-4</v>
      </c>
    </row>
    <row r="645" spans="1:8" x14ac:dyDescent="0.2">
      <c r="A645" s="9">
        <v>17</v>
      </c>
      <c r="B645" s="9" t="s">
        <v>39</v>
      </c>
      <c r="C645" s="9">
        <v>77</v>
      </c>
      <c r="D645" s="9">
        <v>81</v>
      </c>
      <c r="E645" s="9">
        <v>240.6</v>
      </c>
      <c r="F645" s="9">
        <v>180.2511901126399</v>
      </c>
      <c r="G645" s="9">
        <v>2020</v>
      </c>
      <c r="H645" s="10">
        <v>3.0733254390593294E-4</v>
      </c>
    </row>
    <row r="646" spans="1:8" x14ac:dyDescent="0.2">
      <c r="A646" s="9">
        <v>17</v>
      </c>
      <c r="B646" s="9" t="s">
        <v>39</v>
      </c>
      <c r="C646" s="9">
        <v>77</v>
      </c>
      <c r="D646" s="9">
        <v>82</v>
      </c>
      <c r="E646" s="9">
        <v>240.6</v>
      </c>
      <c r="F646" s="9">
        <v>180.05302062733912</v>
      </c>
      <c r="G646" s="9">
        <v>2020</v>
      </c>
      <c r="H646" s="10">
        <v>2.9428540245748447E-4</v>
      </c>
    </row>
    <row r="647" spans="1:8" x14ac:dyDescent="0.2">
      <c r="A647" s="9">
        <v>17</v>
      </c>
      <c r="B647" s="9" t="s">
        <v>39</v>
      </c>
      <c r="C647" s="9">
        <v>77</v>
      </c>
      <c r="D647" s="9">
        <v>83</v>
      </c>
      <c r="E647" s="9">
        <v>240.6</v>
      </c>
      <c r="F647" s="9">
        <v>179.9063184649504</v>
      </c>
      <c r="G647" s="9">
        <v>2020</v>
      </c>
      <c r="H647" s="10">
        <v>2.8431674624901945E-4</v>
      </c>
    </row>
    <row r="648" spans="1:8" x14ac:dyDescent="0.2">
      <c r="A648" s="9">
        <v>17</v>
      </c>
      <c r="B648" s="9" t="s">
        <v>39</v>
      </c>
      <c r="C648" s="9">
        <v>77</v>
      </c>
      <c r="D648" s="9">
        <v>84</v>
      </c>
      <c r="E648" s="9">
        <v>240.6</v>
      </c>
      <c r="F648" s="9">
        <v>179.80010869858194</v>
      </c>
      <c r="G648" s="9">
        <v>2020</v>
      </c>
      <c r="H648" s="10">
        <v>2.7701255710903689E-4</v>
      </c>
    </row>
    <row r="649" spans="1:8" x14ac:dyDescent="0.2">
      <c r="A649" s="9">
        <v>17</v>
      </c>
      <c r="B649" s="9" t="s">
        <v>39</v>
      </c>
      <c r="C649" s="9">
        <v>77</v>
      </c>
      <c r="D649" s="9">
        <v>85</v>
      </c>
      <c r="E649" s="9">
        <v>240.6</v>
      </c>
      <c r="F649" s="9">
        <v>179.72506136484137</v>
      </c>
      <c r="G649" s="9">
        <v>2020</v>
      </c>
      <c r="H649" s="10">
        <v>2.7186328355376338E-4</v>
      </c>
    </row>
    <row r="650" spans="1:8" x14ac:dyDescent="0.2">
      <c r="A650" s="9">
        <v>17</v>
      </c>
      <c r="B650" s="9" t="s">
        <v>39</v>
      </c>
      <c r="C650" s="9">
        <v>78</v>
      </c>
      <c r="D650" s="9">
        <v>50</v>
      </c>
      <c r="E650" s="9">
        <v>240.6</v>
      </c>
      <c r="F650" s="9">
        <v>220.59131496124618</v>
      </c>
      <c r="G650" s="9">
        <v>2020</v>
      </c>
      <c r="H650" s="10">
        <v>4.184680588859396E-4</v>
      </c>
    </row>
    <row r="651" spans="1:8" x14ac:dyDescent="0.2">
      <c r="A651" s="9">
        <v>17</v>
      </c>
      <c r="B651" s="9" t="s">
        <v>39</v>
      </c>
      <c r="C651" s="9">
        <v>78</v>
      </c>
      <c r="D651" s="9">
        <v>51</v>
      </c>
      <c r="E651" s="9">
        <v>240.6</v>
      </c>
      <c r="F651" s="9">
        <v>219.69453473074981</v>
      </c>
      <c r="G651" s="9">
        <v>2020</v>
      </c>
      <c r="H651" s="10">
        <v>4.4731007143613058E-4</v>
      </c>
    </row>
    <row r="652" spans="1:8" x14ac:dyDescent="0.2">
      <c r="A652" s="9">
        <v>17</v>
      </c>
      <c r="B652" s="9" t="s">
        <v>39</v>
      </c>
      <c r="C652" s="9">
        <v>78</v>
      </c>
      <c r="D652" s="9">
        <v>52</v>
      </c>
      <c r="E652" s="9">
        <v>240.6</v>
      </c>
      <c r="F652" s="9">
        <v>218.698371792995</v>
      </c>
      <c r="G652" s="9">
        <v>2020</v>
      </c>
      <c r="H652" s="10">
        <v>4.7659167605140009E-4</v>
      </c>
    </row>
    <row r="653" spans="1:8" x14ac:dyDescent="0.2">
      <c r="A653" s="9">
        <v>17</v>
      </c>
      <c r="B653" s="9" t="s">
        <v>39</v>
      </c>
      <c r="C653" s="9">
        <v>78</v>
      </c>
      <c r="D653" s="9">
        <v>53</v>
      </c>
      <c r="E653" s="9">
        <v>240.6</v>
      </c>
      <c r="F653" s="9">
        <v>217.59941633213674</v>
      </c>
      <c r="G653" s="9">
        <v>2020</v>
      </c>
      <c r="H653" s="10">
        <v>5.0593378930545874E-4</v>
      </c>
    </row>
    <row r="654" spans="1:8" x14ac:dyDescent="0.2">
      <c r="A654" s="9">
        <v>17</v>
      </c>
      <c r="B654" s="9" t="s">
        <v>39</v>
      </c>
      <c r="C654" s="9">
        <v>78</v>
      </c>
      <c r="D654" s="9">
        <v>54</v>
      </c>
      <c r="E654" s="9">
        <v>240.6</v>
      </c>
      <c r="F654" s="9">
        <v>216.3954029427301</v>
      </c>
      <c r="G654" s="9">
        <v>2020</v>
      </c>
      <c r="H654" s="10">
        <v>5.3483473290992371E-4</v>
      </c>
    </row>
    <row r="655" spans="1:8" x14ac:dyDescent="0.2">
      <c r="A655" s="9">
        <v>17</v>
      </c>
      <c r="B655" s="9" t="s">
        <v>39</v>
      </c>
      <c r="C655" s="9">
        <v>78</v>
      </c>
      <c r="D655" s="9">
        <v>55</v>
      </c>
      <c r="E655" s="9">
        <v>240.6</v>
      </c>
      <c r="F655" s="9">
        <v>215.08541629625296</v>
      </c>
      <c r="G655" s="9">
        <v>2020</v>
      </c>
      <c r="H655" s="10">
        <v>5.627894085042021E-4</v>
      </c>
    </row>
    <row r="656" spans="1:8" x14ac:dyDescent="0.2">
      <c r="A656" s="9">
        <v>17</v>
      </c>
      <c r="B656" s="9" t="s">
        <v>39</v>
      </c>
      <c r="C656" s="9">
        <v>78</v>
      </c>
      <c r="D656" s="9">
        <v>56</v>
      </c>
      <c r="E656" s="9">
        <v>240.6</v>
      </c>
      <c r="F656" s="9">
        <v>213.67041399098824</v>
      </c>
      <c r="G656" s="9">
        <v>2020</v>
      </c>
      <c r="H656" s="10">
        <v>5.8919982220583596E-4</v>
      </c>
    </row>
    <row r="657" spans="1:8" x14ac:dyDescent="0.2">
      <c r="A657" s="9">
        <v>17</v>
      </c>
      <c r="B657" s="9" t="s">
        <v>39</v>
      </c>
      <c r="C657" s="9">
        <v>78</v>
      </c>
      <c r="D657" s="9">
        <v>57</v>
      </c>
      <c r="E657" s="9">
        <v>240.6</v>
      </c>
      <c r="F657" s="9">
        <v>212.15336704069728</v>
      </c>
      <c r="G657" s="9">
        <v>2020</v>
      </c>
      <c r="H657" s="10">
        <v>6.1363996977531672E-4</v>
      </c>
    </row>
    <row r="658" spans="1:8" x14ac:dyDescent="0.2">
      <c r="A658" s="9">
        <v>17</v>
      </c>
      <c r="B658" s="9" t="s">
        <v>39</v>
      </c>
      <c r="C658" s="9">
        <v>78</v>
      </c>
      <c r="D658" s="9">
        <v>58</v>
      </c>
      <c r="E658" s="9">
        <v>240.6</v>
      </c>
      <c r="F658" s="9">
        <v>210.54012775404084</v>
      </c>
      <c r="G658" s="9">
        <v>2020</v>
      </c>
      <c r="H658" s="10">
        <v>6.3545832589662445E-4</v>
      </c>
    </row>
    <row r="659" spans="1:8" x14ac:dyDescent="0.2">
      <c r="A659" s="9">
        <v>17</v>
      </c>
      <c r="B659" s="9" t="s">
        <v>39</v>
      </c>
      <c r="C659" s="9">
        <v>78</v>
      </c>
      <c r="D659" s="9">
        <v>59</v>
      </c>
      <c r="E659" s="9">
        <v>240.6</v>
      </c>
      <c r="F659" s="9">
        <v>208.84137183347761</v>
      </c>
      <c r="G659" s="9">
        <v>2020</v>
      </c>
      <c r="H659" s="10">
        <v>6.542466550382574E-4</v>
      </c>
    </row>
    <row r="660" spans="1:8" x14ac:dyDescent="0.2">
      <c r="A660" s="9">
        <v>17</v>
      </c>
      <c r="B660" s="9" t="s">
        <v>39</v>
      </c>
      <c r="C660" s="9">
        <v>78</v>
      </c>
      <c r="D660" s="9">
        <v>60</v>
      </c>
      <c r="E660" s="9">
        <v>240.6</v>
      </c>
      <c r="F660" s="9">
        <v>207.07167780518188</v>
      </c>
      <c r="G660" s="9">
        <v>2020</v>
      </c>
      <c r="H660" s="10">
        <v>6.697900627152119E-4</v>
      </c>
    </row>
    <row r="661" spans="1:8" x14ac:dyDescent="0.2">
      <c r="A661" s="9">
        <v>17</v>
      </c>
      <c r="B661" s="9" t="s">
        <v>39</v>
      </c>
      <c r="C661" s="9">
        <v>78</v>
      </c>
      <c r="D661" s="9">
        <v>61</v>
      </c>
      <c r="E661" s="9">
        <v>240.6</v>
      </c>
      <c r="F661" s="9">
        <v>205.24473154435239</v>
      </c>
      <c r="G661" s="9">
        <v>2020</v>
      </c>
      <c r="H661" s="10">
        <v>6.8164683419012632E-4</v>
      </c>
    </row>
    <row r="662" spans="1:8" x14ac:dyDescent="0.2">
      <c r="A662" s="9">
        <v>17</v>
      </c>
      <c r="B662" s="9" t="s">
        <v>39</v>
      </c>
      <c r="C662" s="9">
        <v>78</v>
      </c>
      <c r="D662" s="9">
        <v>62</v>
      </c>
      <c r="E662" s="9">
        <v>240.6</v>
      </c>
      <c r="F662" s="9">
        <v>203.37404332147858</v>
      </c>
      <c r="G662" s="9">
        <v>2020</v>
      </c>
      <c r="H662" s="10">
        <v>6.8961032776863928E-4</v>
      </c>
    </row>
    <row r="663" spans="1:8" x14ac:dyDescent="0.2">
      <c r="A663" s="9">
        <v>17</v>
      </c>
      <c r="B663" s="9" t="s">
        <v>39</v>
      </c>
      <c r="C663" s="9">
        <v>78</v>
      </c>
      <c r="D663" s="9">
        <v>63</v>
      </c>
      <c r="E663" s="9">
        <v>240.6</v>
      </c>
      <c r="F663" s="9">
        <v>201.4749393159974</v>
      </c>
      <c r="G663" s="9">
        <v>2020</v>
      </c>
      <c r="H663" s="10">
        <v>6.9345455471038627E-4</v>
      </c>
    </row>
    <row r="664" spans="1:8" x14ac:dyDescent="0.2">
      <c r="A664" s="9">
        <v>17</v>
      </c>
      <c r="B664" s="9" t="s">
        <v>39</v>
      </c>
      <c r="C664" s="9">
        <v>78</v>
      </c>
      <c r="D664" s="9">
        <v>64</v>
      </c>
      <c r="E664" s="9">
        <v>240.6</v>
      </c>
      <c r="F664" s="9">
        <v>199.56327462210268</v>
      </c>
      <c r="G664" s="9">
        <v>2020</v>
      </c>
      <c r="H664" s="10">
        <v>6.9296319658630518E-4</v>
      </c>
    </row>
    <row r="665" spans="1:8" x14ac:dyDescent="0.2">
      <c r="A665" s="9">
        <v>17</v>
      </c>
      <c r="B665" s="9" t="s">
        <v>39</v>
      </c>
      <c r="C665" s="9">
        <v>78</v>
      </c>
      <c r="D665" s="9">
        <v>65</v>
      </c>
      <c r="E665" s="9">
        <v>240.6</v>
      </c>
      <c r="F665" s="9">
        <v>197.65474022045629</v>
      </c>
      <c r="G665" s="9">
        <v>2020</v>
      </c>
      <c r="H665" s="10">
        <v>6.8817797785469814E-4</v>
      </c>
    </row>
    <row r="666" spans="1:8" x14ac:dyDescent="0.2">
      <c r="A666" s="9">
        <v>17</v>
      </c>
      <c r="B666" s="9" t="s">
        <v>39</v>
      </c>
      <c r="C666" s="9">
        <v>78</v>
      </c>
      <c r="D666" s="9">
        <v>66</v>
      </c>
      <c r="E666" s="9">
        <v>240.6</v>
      </c>
      <c r="F666" s="9">
        <v>195.76833762885548</v>
      </c>
      <c r="G666" s="9">
        <v>2020</v>
      </c>
      <c r="H666" s="10">
        <v>6.7884695987529338E-4</v>
      </c>
    </row>
    <row r="667" spans="1:8" x14ac:dyDescent="0.2">
      <c r="A667" s="9">
        <v>17</v>
      </c>
      <c r="B667" s="9" t="s">
        <v>39</v>
      </c>
      <c r="C667" s="9">
        <v>78</v>
      </c>
      <c r="D667" s="9">
        <v>67</v>
      </c>
      <c r="E667" s="9">
        <v>240.6</v>
      </c>
      <c r="F667" s="9">
        <v>193.92109265473653</v>
      </c>
      <c r="G667" s="9">
        <v>2020</v>
      </c>
      <c r="H667" s="10">
        <v>6.6503371744613005E-4</v>
      </c>
    </row>
    <row r="668" spans="1:8" x14ac:dyDescent="0.2">
      <c r="A668" s="9">
        <v>17</v>
      </c>
      <c r="B668" s="9" t="s">
        <v>39</v>
      </c>
      <c r="C668" s="9">
        <v>78</v>
      </c>
      <c r="D668" s="9">
        <v>68</v>
      </c>
      <c r="E668" s="9">
        <v>240.6</v>
      </c>
      <c r="F668" s="9">
        <v>192.13261049692849</v>
      </c>
      <c r="G668" s="9">
        <v>2020</v>
      </c>
      <c r="H668" s="10">
        <v>6.4674487400260194E-4</v>
      </c>
    </row>
    <row r="669" spans="1:8" x14ac:dyDescent="0.2">
      <c r="A669" s="9">
        <v>17</v>
      </c>
      <c r="B669" s="9" t="s">
        <v>39</v>
      </c>
      <c r="C669" s="9">
        <v>78</v>
      </c>
      <c r="D669" s="9">
        <v>69</v>
      </c>
      <c r="E669" s="9">
        <v>240.6</v>
      </c>
      <c r="F669" s="9">
        <v>190.42138019169136</v>
      </c>
      <c r="G669" s="9">
        <v>2020</v>
      </c>
      <c r="H669" s="10">
        <v>6.2381989959795609E-4</v>
      </c>
    </row>
    <row r="670" spans="1:8" x14ac:dyDescent="0.2">
      <c r="A670" s="9">
        <v>17</v>
      </c>
      <c r="B670" s="9" t="s">
        <v>39</v>
      </c>
      <c r="C670" s="9">
        <v>78</v>
      </c>
      <c r="D670" s="9">
        <v>70</v>
      </c>
      <c r="E670" s="9">
        <v>240.6</v>
      </c>
      <c r="F670" s="9">
        <v>188.80631250837331</v>
      </c>
      <c r="G670" s="9">
        <v>2020</v>
      </c>
      <c r="H670" s="10">
        <v>5.9675210439147364E-4</v>
      </c>
    </row>
    <row r="671" spans="1:8" x14ac:dyDescent="0.2">
      <c r="A671" s="9">
        <v>17</v>
      </c>
      <c r="B671" s="9" t="s">
        <v>39</v>
      </c>
      <c r="C671" s="9">
        <v>78</v>
      </c>
      <c r="D671" s="9">
        <v>71</v>
      </c>
      <c r="E671" s="9">
        <v>240.6</v>
      </c>
      <c r="F671" s="9">
        <v>187.30429665078574</v>
      </c>
      <c r="G671" s="9">
        <v>2020</v>
      </c>
      <c r="H671" s="10">
        <v>5.6596561859944335E-4</v>
      </c>
    </row>
    <row r="672" spans="1:8" x14ac:dyDescent="0.2">
      <c r="A672" s="9">
        <v>17</v>
      </c>
      <c r="B672" s="9" t="s">
        <v>39</v>
      </c>
      <c r="C672" s="9">
        <v>78</v>
      </c>
      <c r="D672" s="9">
        <v>72</v>
      </c>
      <c r="E672" s="9">
        <v>240.6</v>
      </c>
      <c r="F672" s="9">
        <v>185.92612478106784</v>
      </c>
      <c r="G672" s="9">
        <v>2020</v>
      </c>
      <c r="H672" s="10">
        <v>5.3221274174595904E-4</v>
      </c>
    </row>
    <row r="673" spans="1:8" x14ac:dyDescent="0.2">
      <c r="A673" s="9">
        <v>17</v>
      </c>
      <c r="B673" s="9" t="s">
        <v>39</v>
      </c>
      <c r="C673" s="9">
        <v>78</v>
      </c>
      <c r="D673" s="9">
        <v>73</v>
      </c>
      <c r="E673" s="9">
        <v>240.6</v>
      </c>
      <c r="F673" s="9">
        <v>184.67957291374998</v>
      </c>
      <c r="G673" s="9">
        <v>2020</v>
      </c>
      <c r="H673" s="10">
        <v>4.9648433833816982E-4</v>
      </c>
    </row>
    <row r="674" spans="1:8" x14ac:dyDescent="0.2">
      <c r="A674" s="9">
        <v>17</v>
      </c>
      <c r="B674" s="9" t="s">
        <v>39</v>
      </c>
      <c r="C674" s="9">
        <v>78</v>
      </c>
      <c r="D674" s="9">
        <v>74</v>
      </c>
      <c r="E674" s="9">
        <v>240.6</v>
      </c>
      <c r="F674" s="9">
        <v>183.56922725161704</v>
      </c>
      <c r="G674" s="9">
        <v>2020</v>
      </c>
      <c r="H674" s="10">
        <v>4.5967764564416007E-4</v>
      </c>
    </row>
    <row r="675" spans="1:8" x14ac:dyDescent="0.2">
      <c r="A675" s="9">
        <v>17</v>
      </c>
      <c r="B675" s="9" t="s">
        <v>39</v>
      </c>
      <c r="C675" s="9">
        <v>78</v>
      </c>
      <c r="D675" s="9">
        <v>75</v>
      </c>
      <c r="E675" s="9">
        <v>240.6</v>
      </c>
      <c r="F675" s="9">
        <v>182.59546527135538</v>
      </c>
      <c r="G675" s="9">
        <v>2020</v>
      </c>
      <c r="H675" s="10">
        <v>4.2307398083362872E-4</v>
      </c>
    </row>
    <row r="676" spans="1:8" x14ac:dyDescent="0.2">
      <c r="A676" s="9">
        <v>17</v>
      </c>
      <c r="B676" s="9" t="s">
        <v>39</v>
      </c>
      <c r="C676" s="9">
        <v>78</v>
      </c>
      <c r="D676" s="9">
        <v>76</v>
      </c>
      <c r="E676" s="9">
        <v>240.6</v>
      </c>
      <c r="F676" s="9">
        <v>181.75722169879896</v>
      </c>
      <c r="G676" s="9">
        <v>2020</v>
      </c>
      <c r="H676" s="10">
        <v>3.8764970892923091E-4</v>
      </c>
    </row>
    <row r="677" spans="1:8" x14ac:dyDescent="0.2">
      <c r="A677" s="9">
        <v>17</v>
      </c>
      <c r="B677" s="9" t="s">
        <v>39</v>
      </c>
      <c r="C677" s="9">
        <v>78</v>
      </c>
      <c r="D677" s="9">
        <v>77</v>
      </c>
      <c r="E677" s="9">
        <v>240.6</v>
      </c>
      <c r="F677" s="9">
        <v>181.05050749159204</v>
      </c>
      <c r="G677" s="9">
        <v>2020</v>
      </c>
      <c r="H677" s="10">
        <v>3.5454138188857192E-4</v>
      </c>
    </row>
    <row r="678" spans="1:8" x14ac:dyDescent="0.2">
      <c r="A678" s="9">
        <v>17</v>
      </c>
      <c r="B678" s="9" t="s">
        <v>39</v>
      </c>
      <c r="C678" s="9">
        <v>78</v>
      </c>
      <c r="D678" s="9">
        <v>78</v>
      </c>
      <c r="E678" s="9">
        <v>240.6</v>
      </c>
      <c r="F678" s="9">
        <v>180.46969913933813</v>
      </c>
      <c r="G678" s="9">
        <v>2020</v>
      </c>
      <c r="H678" s="10">
        <v>3.2451202039337758E-4</v>
      </c>
    </row>
    <row r="679" spans="1:8" x14ac:dyDescent="0.2">
      <c r="A679" s="9">
        <v>17</v>
      </c>
      <c r="B679" s="9" t="s">
        <v>39</v>
      </c>
      <c r="C679" s="9">
        <v>78</v>
      </c>
      <c r="D679" s="9">
        <v>79</v>
      </c>
      <c r="E679" s="9">
        <v>240.6</v>
      </c>
      <c r="F679" s="9">
        <v>180.00600693054079</v>
      </c>
      <c r="G679" s="9">
        <v>2020</v>
      </c>
      <c r="H679" s="10">
        <v>2.9830761220394036E-4</v>
      </c>
    </row>
    <row r="680" spans="1:8" x14ac:dyDescent="0.2">
      <c r="A680" s="9">
        <v>17</v>
      </c>
      <c r="B680" s="9" t="s">
        <v>39</v>
      </c>
      <c r="C680" s="9">
        <v>78</v>
      </c>
      <c r="D680" s="9">
        <v>80</v>
      </c>
      <c r="E680" s="9">
        <v>240.6</v>
      </c>
      <c r="F680" s="9">
        <v>179.64768772522999</v>
      </c>
      <c r="G680" s="9">
        <v>2020</v>
      </c>
      <c r="H680" s="10">
        <v>2.7634318533985151E-4</v>
      </c>
    </row>
    <row r="681" spans="1:8" x14ac:dyDescent="0.2">
      <c r="A681" s="9">
        <v>17</v>
      </c>
      <c r="B681" s="9" t="s">
        <v>39</v>
      </c>
      <c r="C681" s="9">
        <v>78</v>
      </c>
      <c r="D681" s="9">
        <v>81</v>
      </c>
      <c r="E681" s="9">
        <v>240.6</v>
      </c>
      <c r="F681" s="9">
        <v>179.37700778032232</v>
      </c>
      <c r="G681" s="9">
        <v>2020</v>
      </c>
      <c r="H681" s="10">
        <v>2.5854526184486274E-4</v>
      </c>
    </row>
    <row r="682" spans="1:8" x14ac:dyDescent="0.2">
      <c r="A682" s="9">
        <v>17</v>
      </c>
      <c r="B682" s="9" t="s">
        <v>39</v>
      </c>
      <c r="C682" s="9">
        <v>78</v>
      </c>
      <c r="D682" s="9">
        <v>82</v>
      </c>
      <c r="E682" s="9">
        <v>240.6</v>
      </c>
      <c r="F682" s="9">
        <v>179.17381064968166</v>
      </c>
      <c r="G682" s="9">
        <v>2020</v>
      </c>
      <c r="H682" s="10">
        <v>2.4454071343697807E-4</v>
      </c>
    </row>
    <row r="683" spans="1:8" x14ac:dyDescent="0.2">
      <c r="A683" s="9">
        <v>17</v>
      </c>
      <c r="B683" s="9" t="s">
        <v>39</v>
      </c>
      <c r="C683" s="9">
        <v>78</v>
      </c>
      <c r="D683" s="9">
        <v>83</v>
      </c>
      <c r="E683" s="9">
        <v>240.6</v>
      </c>
      <c r="F683" s="9">
        <v>179.02329480740875</v>
      </c>
      <c r="G683" s="9">
        <v>2020</v>
      </c>
      <c r="H683" s="10">
        <v>2.3382771188280047E-4</v>
      </c>
    </row>
    <row r="684" spans="1:8" x14ac:dyDescent="0.2">
      <c r="A684" s="9">
        <v>17</v>
      </c>
      <c r="B684" s="9" t="s">
        <v>39</v>
      </c>
      <c r="C684" s="9">
        <v>78</v>
      </c>
      <c r="D684" s="9">
        <v>84</v>
      </c>
      <c r="E684" s="9">
        <v>240.6</v>
      </c>
      <c r="F684" s="9">
        <v>178.91424937714314</v>
      </c>
      <c r="G684" s="9">
        <v>2020</v>
      </c>
      <c r="H684" s="10">
        <v>2.2596387181486504E-4</v>
      </c>
    </row>
    <row r="685" spans="1:8" x14ac:dyDescent="0.2">
      <c r="A685" s="9">
        <v>17</v>
      </c>
      <c r="B685" s="9" t="s">
        <v>39</v>
      </c>
      <c r="C685" s="9">
        <v>78</v>
      </c>
      <c r="D685" s="9">
        <v>85</v>
      </c>
      <c r="E685" s="9">
        <v>240.6</v>
      </c>
      <c r="F685" s="9">
        <v>178.8371393644907</v>
      </c>
      <c r="G685" s="9">
        <v>2020</v>
      </c>
      <c r="H685" s="10">
        <v>2.2040730150248874E-4</v>
      </c>
    </row>
    <row r="686" spans="1:8" x14ac:dyDescent="0.2">
      <c r="A686" s="9">
        <v>17</v>
      </c>
      <c r="B686" s="9" t="s">
        <v>39</v>
      </c>
      <c r="C686" s="9">
        <v>79</v>
      </c>
      <c r="D686" s="9">
        <v>50</v>
      </c>
      <c r="E686" s="9">
        <v>240.6</v>
      </c>
      <c r="F686" s="9">
        <v>219.3692560842513</v>
      </c>
      <c r="G686" s="9">
        <v>2020</v>
      </c>
      <c r="H686" s="10">
        <v>3.8879612169378115E-4</v>
      </c>
    </row>
    <row r="687" spans="1:8" x14ac:dyDescent="0.2">
      <c r="A687" s="9">
        <v>17</v>
      </c>
      <c r="B687" s="9" t="s">
        <v>39</v>
      </c>
      <c r="C687" s="9">
        <v>79</v>
      </c>
      <c r="D687" s="9">
        <v>51</v>
      </c>
      <c r="E687" s="9">
        <v>240.6</v>
      </c>
      <c r="F687" s="9">
        <v>218.54111108773517</v>
      </c>
      <c r="G687" s="9">
        <v>2020</v>
      </c>
      <c r="H687" s="10">
        <v>4.1751842299877188E-4</v>
      </c>
    </row>
    <row r="688" spans="1:8" x14ac:dyDescent="0.2">
      <c r="A688" s="9">
        <v>17</v>
      </c>
      <c r="B688" s="9" t="s">
        <v>39</v>
      </c>
      <c r="C688" s="9">
        <v>79</v>
      </c>
      <c r="D688" s="9">
        <v>52</v>
      </c>
      <c r="E688" s="9">
        <v>240.6</v>
      </c>
      <c r="F688" s="9">
        <v>217.61622549445642</v>
      </c>
      <c r="G688" s="9">
        <v>2020</v>
      </c>
      <c r="H688" s="10">
        <v>4.4694988510171716E-4</v>
      </c>
    </row>
    <row r="689" spans="1:8" x14ac:dyDescent="0.2">
      <c r="A689" s="9">
        <v>17</v>
      </c>
      <c r="B689" s="9" t="s">
        <v>39</v>
      </c>
      <c r="C689" s="9">
        <v>79</v>
      </c>
      <c r="D689" s="9">
        <v>53</v>
      </c>
      <c r="E689" s="9">
        <v>240.6</v>
      </c>
      <c r="F689" s="9">
        <v>216.58990833798822</v>
      </c>
      <c r="G689" s="9">
        <v>2020</v>
      </c>
      <c r="H689" s="10">
        <v>4.7673250619967875E-4</v>
      </c>
    </row>
    <row r="690" spans="1:8" x14ac:dyDescent="0.2">
      <c r="A690" s="9">
        <v>17</v>
      </c>
      <c r="B690" s="9" t="s">
        <v>39</v>
      </c>
      <c r="C690" s="9">
        <v>79</v>
      </c>
      <c r="D690" s="9">
        <v>54</v>
      </c>
      <c r="E690" s="9">
        <v>240.6</v>
      </c>
      <c r="F690" s="9">
        <v>215.45896359989823</v>
      </c>
      <c r="G690" s="9">
        <v>2020</v>
      </c>
      <c r="H690" s="10">
        <v>5.0637083795587062E-4</v>
      </c>
    </row>
    <row r="691" spans="1:8" x14ac:dyDescent="0.2">
      <c r="A691" s="9">
        <v>17</v>
      </c>
      <c r="B691" s="9" t="s">
        <v>39</v>
      </c>
      <c r="C691" s="9">
        <v>79</v>
      </c>
      <c r="D691" s="9">
        <v>55</v>
      </c>
      <c r="E691" s="9">
        <v>240.6</v>
      </c>
      <c r="F691" s="9">
        <v>214.22131491074265</v>
      </c>
      <c r="G691" s="9">
        <v>2020</v>
      </c>
      <c r="H691" s="10">
        <v>5.3535512960667007E-4</v>
      </c>
    </row>
    <row r="692" spans="1:8" x14ac:dyDescent="0.2">
      <c r="A692" s="9">
        <v>17</v>
      </c>
      <c r="B692" s="9" t="s">
        <v>39</v>
      </c>
      <c r="C692" s="9">
        <v>79</v>
      </c>
      <c r="D692" s="9">
        <v>56</v>
      </c>
      <c r="E692" s="9">
        <v>240.6</v>
      </c>
      <c r="F692" s="9">
        <v>212.87675810336509</v>
      </c>
      <c r="G692" s="9">
        <v>2020</v>
      </c>
      <c r="H692" s="10">
        <v>5.6306836541740316E-4</v>
      </c>
    </row>
    <row r="693" spans="1:8" x14ac:dyDescent="0.2">
      <c r="A693" s="9">
        <v>17</v>
      </c>
      <c r="B693" s="9" t="s">
        <v>39</v>
      </c>
      <c r="C693" s="9">
        <v>79</v>
      </c>
      <c r="D693" s="9">
        <v>57</v>
      </c>
      <c r="E693" s="9">
        <v>240.6</v>
      </c>
      <c r="F693" s="9">
        <v>211.42660418955472</v>
      </c>
      <c r="G693" s="9">
        <v>2020</v>
      </c>
      <c r="H693" s="10">
        <v>5.8903943516075039E-4</v>
      </c>
    </row>
    <row r="694" spans="1:8" x14ac:dyDescent="0.2">
      <c r="A694" s="9">
        <v>17</v>
      </c>
      <c r="B694" s="9" t="s">
        <v>39</v>
      </c>
      <c r="C694" s="9">
        <v>79</v>
      </c>
      <c r="D694" s="9">
        <v>58</v>
      </c>
      <c r="E694" s="9">
        <v>240.6</v>
      </c>
      <c r="F694" s="9">
        <v>209.87484510818066</v>
      </c>
      <c r="G694" s="9">
        <v>2020</v>
      </c>
      <c r="H694" s="10">
        <v>6.1255343706480042E-4</v>
      </c>
    </row>
    <row r="695" spans="1:8" x14ac:dyDescent="0.2">
      <c r="A695" s="9">
        <v>17</v>
      </c>
      <c r="B695" s="9" t="s">
        <v>39</v>
      </c>
      <c r="C695" s="9">
        <v>79</v>
      </c>
      <c r="D695" s="9">
        <v>59</v>
      </c>
      <c r="E695" s="9">
        <v>240.6</v>
      </c>
      <c r="F695" s="9">
        <v>208.22798176808826</v>
      </c>
      <c r="G695" s="9">
        <v>2020</v>
      </c>
      <c r="H695" s="10">
        <v>6.3301077782476145E-4</v>
      </c>
    </row>
    <row r="696" spans="1:8" x14ac:dyDescent="0.2">
      <c r="A696" s="9">
        <v>17</v>
      </c>
      <c r="B696" s="9" t="s">
        <v>39</v>
      </c>
      <c r="C696" s="9">
        <v>79</v>
      </c>
      <c r="D696" s="9">
        <v>60</v>
      </c>
      <c r="E696" s="9">
        <v>240.6</v>
      </c>
      <c r="F696" s="9">
        <v>206.49803129182848</v>
      </c>
      <c r="G696" s="9">
        <v>2020</v>
      </c>
      <c r="H696" s="10">
        <v>6.5000523029517892E-4</v>
      </c>
    </row>
    <row r="697" spans="1:8" x14ac:dyDescent="0.2">
      <c r="A697" s="9">
        <v>17</v>
      </c>
      <c r="B697" s="9" t="s">
        <v>39</v>
      </c>
      <c r="C697" s="9">
        <v>79</v>
      </c>
      <c r="D697" s="9">
        <v>61</v>
      </c>
      <c r="E697" s="9">
        <v>240.6</v>
      </c>
      <c r="F697" s="9">
        <v>204.70094724501692</v>
      </c>
      <c r="G697" s="9">
        <v>2020</v>
      </c>
      <c r="H697" s="10">
        <v>6.6307037858373834E-4</v>
      </c>
    </row>
    <row r="698" spans="1:8" x14ac:dyDescent="0.2">
      <c r="A698" s="9">
        <v>17</v>
      </c>
      <c r="B698" s="9" t="s">
        <v>39</v>
      </c>
      <c r="C698" s="9">
        <v>79</v>
      </c>
      <c r="D698" s="9">
        <v>62</v>
      </c>
      <c r="E698" s="9">
        <v>240.6</v>
      </c>
      <c r="F698" s="9">
        <v>202.85187660153051</v>
      </c>
      <c r="G698" s="9">
        <v>2020</v>
      </c>
      <c r="H698" s="10">
        <v>6.7197775652345102E-4</v>
      </c>
    </row>
    <row r="699" spans="1:8" x14ac:dyDescent="0.2">
      <c r="A699" s="9">
        <v>17</v>
      </c>
      <c r="B699" s="9" t="s">
        <v>39</v>
      </c>
      <c r="C699" s="9">
        <v>79</v>
      </c>
      <c r="D699" s="9">
        <v>63</v>
      </c>
      <c r="E699" s="9">
        <v>240.6</v>
      </c>
      <c r="F699" s="9">
        <v>200.96661862613448</v>
      </c>
      <c r="G699" s="9">
        <v>2020</v>
      </c>
      <c r="H699" s="10">
        <v>6.7644708652400015E-4</v>
      </c>
    </row>
    <row r="700" spans="1:8" x14ac:dyDescent="0.2">
      <c r="A700" s="9">
        <v>17</v>
      </c>
      <c r="B700" s="9" t="s">
        <v>39</v>
      </c>
      <c r="C700" s="9">
        <v>79</v>
      </c>
      <c r="D700" s="9">
        <v>64</v>
      </c>
      <c r="E700" s="9">
        <v>240.6</v>
      </c>
      <c r="F700" s="9">
        <v>199.06167107536211</v>
      </c>
      <c r="G700" s="9">
        <v>2020</v>
      </c>
      <c r="H700" s="10">
        <v>6.7622568173179138E-4</v>
      </c>
    </row>
    <row r="701" spans="1:8" x14ac:dyDescent="0.2">
      <c r="A701" s="9">
        <v>17</v>
      </c>
      <c r="B701" s="9" t="s">
        <v>39</v>
      </c>
      <c r="C701" s="9">
        <v>79</v>
      </c>
      <c r="D701" s="9">
        <v>65</v>
      </c>
      <c r="E701" s="9">
        <v>240.6</v>
      </c>
      <c r="F701" s="9">
        <v>197.1533523791108</v>
      </c>
      <c r="G701" s="9">
        <v>2020</v>
      </c>
      <c r="H701" s="10">
        <v>6.7132145967550318E-4</v>
      </c>
    </row>
    <row r="702" spans="1:8" x14ac:dyDescent="0.2">
      <c r="A702" s="9">
        <v>17</v>
      </c>
      <c r="B702" s="9" t="s">
        <v>39</v>
      </c>
      <c r="C702" s="9">
        <v>79</v>
      </c>
      <c r="D702" s="9">
        <v>66</v>
      </c>
      <c r="E702" s="9">
        <v>240.6</v>
      </c>
      <c r="F702" s="9">
        <v>195.26156000716389</v>
      </c>
      <c r="G702" s="9">
        <v>2020</v>
      </c>
      <c r="H702" s="10">
        <v>6.6147778825436255E-4</v>
      </c>
    </row>
    <row r="703" spans="1:8" x14ac:dyDescent="0.2">
      <c r="A703" s="9">
        <v>17</v>
      </c>
      <c r="B703" s="9" t="s">
        <v>39</v>
      </c>
      <c r="C703" s="9">
        <v>79</v>
      </c>
      <c r="D703" s="9">
        <v>67</v>
      </c>
      <c r="E703" s="9">
        <v>240.6</v>
      </c>
      <c r="F703" s="9">
        <v>193.40442071379209</v>
      </c>
      <c r="G703" s="9">
        <v>2020</v>
      </c>
      <c r="H703" s="10">
        <v>6.4679588655198973E-4</v>
      </c>
    </row>
    <row r="704" spans="1:8" x14ac:dyDescent="0.2">
      <c r="A704" s="9">
        <v>17</v>
      </c>
      <c r="B704" s="9" t="s">
        <v>39</v>
      </c>
      <c r="C704" s="9">
        <v>79</v>
      </c>
      <c r="D704" s="9">
        <v>68</v>
      </c>
      <c r="E704" s="9">
        <v>240.6</v>
      </c>
      <c r="F704" s="9">
        <v>191.60260551752785</v>
      </c>
      <c r="G704" s="9">
        <v>2020</v>
      </c>
      <c r="H704" s="10">
        <v>6.2732265297322251E-4</v>
      </c>
    </row>
    <row r="705" spans="1:8" x14ac:dyDescent="0.2">
      <c r="A705" s="9">
        <v>17</v>
      </c>
      <c r="B705" s="9" t="s">
        <v>39</v>
      </c>
      <c r="C705" s="9">
        <v>79</v>
      </c>
      <c r="D705" s="9">
        <v>69</v>
      </c>
      <c r="E705" s="9">
        <v>240.6</v>
      </c>
      <c r="F705" s="9">
        <v>189.8768257409352</v>
      </c>
      <c r="G705" s="9">
        <v>2020</v>
      </c>
      <c r="H705" s="10">
        <v>6.0301692141173646E-4</v>
      </c>
    </row>
    <row r="706" spans="1:8" x14ac:dyDescent="0.2">
      <c r="A706" s="9">
        <v>17</v>
      </c>
      <c r="B706" s="9" t="s">
        <v>39</v>
      </c>
      <c r="C706" s="9">
        <v>79</v>
      </c>
      <c r="D706" s="9">
        <v>70</v>
      </c>
      <c r="E706" s="9">
        <v>240.6</v>
      </c>
      <c r="F706" s="9">
        <v>188.24494591557723</v>
      </c>
      <c r="G706" s="9">
        <v>2020</v>
      </c>
      <c r="H706" s="10">
        <v>5.7428299293042057E-4</v>
      </c>
    </row>
    <row r="707" spans="1:8" x14ac:dyDescent="0.2">
      <c r="A707" s="9">
        <v>17</v>
      </c>
      <c r="B707" s="9" t="s">
        <v>39</v>
      </c>
      <c r="C707" s="9">
        <v>79</v>
      </c>
      <c r="D707" s="9">
        <v>71</v>
      </c>
      <c r="E707" s="9">
        <v>240.6</v>
      </c>
      <c r="F707" s="9">
        <v>186.72436719506101</v>
      </c>
      <c r="G707" s="9">
        <v>2020</v>
      </c>
      <c r="H707" s="10">
        <v>5.4155755433407573E-4</v>
      </c>
    </row>
    <row r="708" spans="1:8" x14ac:dyDescent="0.2">
      <c r="A708" s="9">
        <v>17</v>
      </c>
      <c r="B708" s="9" t="s">
        <v>39</v>
      </c>
      <c r="C708" s="9">
        <v>79</v>
      </c>
      <c r="D708" s="9">
        <v>72</v>
      </c>
      <c r="E708" s="9">
        <v>240.6</v>
      </c>
      <c r="F708" s="9">
        <v>185.32768426762379</v>
      </c>
      <c r="G708" s="9">
        <v>2020</v>
      </c>
      <c r="H708" s="10">
        <v>5.0572101451848905E-4</v>
      </c>
    </row>
    <row r="709" spans="1:8" x14ac:dyDescent="0.2">
      <c r="A709" s="9">
        <v>17</v>
      </c>
      <c r="B709" s="9" t="s">
        <v>39</v>
      </c>
      <c r="C709" s="9">
        <v>79</v>
      </c>
      <c r="D709" s="9">
        <v>73</v>
      </c>
      <c r="E709" s="9">
        <v>240.6</v>
      </c>
      <c r="F709" s="9">
        <v>184.06331808842145</v>
      </c>
      <c r="G709" s="9">
        <v>2020</v>
      </c>
      <c r="H709" s="10">
        <v>4.6782497249475696E-4</v>
      </c>
    </row>
    <row r="710" spans="1:8" x14ac:dyDescent="0.2">
      <c r="A710" s="9">
        <v>17</v>
      </c>
      <c r="B710" s="9" t="s">
        <v>39</v>
      </c>
      <c r="C710" s="9">
        <v>79</v>
      </c>
      <c r="D710" s="9">
        <v>74</v>
      </c>
      <c r="E710" s="9">
        <v>240.6</v>
      </c>
      <c r="F710" s="9">
        <v>182.93621299740977</v>
      </c>
      <c r="G710" s="9">
        <v>2020</v>
      </c>
      <c r="H710" s="10">
        <v>4.2881453524247634E-4</v>
      </c>
    </row>
    <row r="711" spans="1:8" x14ac:dyDescent="0.2">
      <c r="A711" s="9">
        <v>17</v>
      </c>
      <c r="B711" s="9" t="s">
        <v>39</v>
      </c>
      <c r="C711" s="9">
        <v>79</v>
      </c>
      <c r="D711" s="9">
        <v>75</v>
      </c>
      <c r="E711" s="9">
        <v>240.6</v>
      </c>
      <c r="F711" s="9">
        <v>181.94697313677207</v>
      </c>
      <c r="G711" s="9">
        <v>2020</v>
      </c>
      <c r="H711" s="10">
        <v>3.900249818020729E-4</v>
      </c>
    </row>
    <row r="712" spans="1:8" x14ac:dyDescent="0.2">
      <c r="A712" s="9">
        <v>17</v>
      </c>
      <c r="B712" s="9" t="s">
        <v>39</v>
      </c>
      <c r="C712" s="9">
        <v>79</v>
      </c>
      <c r="D712" s="9">
        <v>76</v>
      </c>
      <c r="E712" s="9">
        <v>240.6</v>
      </c>
      <c r="F712" s="9">
        <v>181.09472792926496</v>
      </c>
      <c r="G712" s="9">
        <v>2020</v>
      </c>
      <c r="H712" s="10">
        <v>3.5248393708625837E-4</v>
      </c>
    </row>
    <row r="713" spans="1:8" x14ac:dyDescent="0.2">
      <c r="A713" s="9">
        <v>17</v>
      </c>
      <c r="B713" s="9" t="s">
        <v>39</v>
      </c>
      <c r="C713" s="9">
        <v>79</v>
      </c>
      <c r="D713" s="9">
        <v>77</v>
      </c>
      <c r="E713" s="9">
        <v>240.6</v>
      </c>
      <c r="F713" s="9">
        <v>180.37563347080649</v>
      </c>
      <c r="G713" s="9">
        <v>2020</v>
      </c>
      <c r="H713" s="10">
        <v>3.1738629476106035E-4</v>
      </c>
    </row>
    <row r="714" spans="1:8" x14ac:dyDescent="0.2">
      <c r="A714" s="9">
        <v>17</v>
      </c>
      <c r="B714" s="9" t="s">
        <v>39</v>
      </c>
      <c r="C714" s="9">
        <v>79</v>
      </c>
      <c r="D714" s="9">
        <v>78</v>
      </c>
      <c r="E714" s="9">
        <v>240.6</v>
      </c>
      <c r="F714" s="9">
        <v>179.78419180555653</v>
      </c>
      <c r="G714" s="9">
        <v>2020</v>
      </c>
      <c r="H714" s="10">
        <v>2.8554623195398143E-4</v>
      </c>
    </row>
    <row r="715" spans="1:8" x14ac:dyDescent="0.2">
      <c r="A715" s="9">
        <v>17</v>
      </c>
      <c r="B715" s="9" t="s">
        <v>39</v>
      </c>
      <c r="C715" s="9">
        <v>79</v>
      </c>
      <c r="D715" s="9">
        <v>79</v>
      </c>
      <c r="E715" s="9">
        <v>240.6</v>
      </c>
      <c r="F715" s="9">
        <v>179.31168514852797</v>
      </c>
      <c r="G715" s="9">
        <v>2020</v>
      </c>
      <c r="H715" s="10">
        <v>2.5775773298708119E-4</v>
      </c>
    </row>
    <row r="716" spans="1:8" x14ac:dyDescent="0.2">
      <c r="A716" s="9">
        <v>17</v>
      </c>
      <c r="B716" s="9" t="s">
        <v>39</v>
      </c>
      <c r="C716" s="9">
        <v>79</v>
      </c>
      <c r="D716" s="9">
        <v>80</v>
      </c>
      <c r="E716" s="9">
        <v>240.6</v>
      </c>
      <c r="F716" s="9">
        <v>178.94638736824211</v>
      </c>
      <c r="G716" s="9">
        <v>2020</v>
      </c>
      <c r="H716" s="10">
        <v>2.344707853042412E-4</v>
      </c>
    </row>
    <row r="717" spans="1:8" x14ac:dyDescent="0.2">
      <c r="A717" s="9">
        <v>17</v>
      </c>
      <c r="B717" s="9" t="s">
        <v>39</v>
      </c>
      <c r="C717" s="9">
        <v>79</v>
      </c>
      <c r="D717" s="9">
        <v>81</v>
      </c>
      <c r="E717" s="9">
        <v>240.6</v>
      </c>
      <c r="F717" s="9">
        <v>178.67037115493426</v>
      </c>
      <c r="G717" s="9">
        <v>2020</v>
      </c>
      <c r="H717" s="10">
        <v>2.15606997212784E-4</v>
      </c>
    </row>
    <row r="718" spans="1:8" x14ac:dyDescent="0.2">
      <c r="A718" s="9">
        <v>17</v>
      </c>
      <c r="B718" s="9" t="s">
        <v>39</v>
      </c>
      <c r="C718" s="9">
        <v>79</v>
      </c>
      <c r="D718" s="9">
        <v>82</v>
      </c>
      <c r="E718" s="9">
        <v>240.6</v>
      </c>
      <c r="F718" s="9">
        <v>178.46310366478502</v>
      </c>
      <c r="G718" s="9">
        <v>2020</v>
      </c>
      <c r="H718" s="10">
        <v>2.007572714302764E-4</v>
      </c>
    </row>
    <row r="719" spans="1:8" x14ac:dyDescent="0.2">
      <c r="A719" s="9">
        <v>17</v>
      </c>
      <c r="B719" s="9" t="s">
        <v>39</v>
      </c>
      <c r="C719" s="9">
        <v>79</v>
      </c>
      <c r="D719" s="9">
        <v>83</v>
      </c>
      <c r="E719" s="9">
        <v>240.6</v>
      </c>
      <c r="F719" s="9">
        <v>178.30950410067032</v>
      </c>
      <c r="G719" s="9">
        <v>2020</v>
      </c>
      <c r="H719" s="10">
        <v>1.8938623992732342E-4</v>
      </c>
    </row>
    <row r="720" spans="1:8" x14ac:dyDescent="0.2">
      <c r="A720" s="9">
        <v>17</v>
      </c>
      <c r="B720" s="9" t="s">
        <v>39</v>
      </c>
      <c r="C720" s="9">
        <v>79</v>
      </c>
      <c r="D720" s="9">
        <v>84</v>
      </c>
      <c r="E720" s="9">
        <v>240.6</v>
      </c>
      <c r="F720" s="9">
        <v>178.19816750173621</v>
      </c>
      <c r="G720" s="9">
        <v>2020</v>
      </c>
      <c r="H720" s="10">
        <v>1.810264180040699E-4</v>
      </c>
    </row>
    <row r="721" spans="1:8" x14ac:dyDescent="0.2">
      <c r="A721" s="9">
        <v>17</v>
      </c>
      <c r="B721" s="9" t="s">
        <v>39</v>
      </c>
      <c r="C721" s="9">
        <v>79</v>
      </c>
      <c r="D721" s="9">
        <v>85</v>
      </c>
      <c r="E721" s="9">
        <v>240.6</v>
      </c>
      <c r="F721" s="9">
        <v>178.11939087410511</v>
      </c>
      <c r="G721" s="9">
        <v>2020</v>
      </c>
      <c r="H721" s="10">
        <v>1.7510773114162235E-4</v>
      </c>
    </row>
    <row r="722" spans="1:8" x14ac:dyDescent="0.2">
      <c r="A722" s="9">
        <v>17</v>
      </c>
      <c r="B722" s="9" t="s">
        <v>39</v>
      </c>
      <c r="C722" s="9">
        <v>80</v>
      </c>
      <c r="D722" s="9">
        <v>50</v>
      </c>
      <c r="E722" s="9">
        <v>240.6</v>
      </c>
      <c r="F722" s="9">
        <v>218.11601632971281</v>
      </c>
      <c r="G722" s="9">
        <v>2020</v>
      </c>
      <c r="H722" s="10">
        <v>3.6024723033605037E-4</v>
      </c>
    </row>
    <row r="723" spans="1:8" x14ac:dyDescent="0.2">
      <c r="A723" s="9">
        <v>17</v>
      </c>
      <c r="B723" s="9" t="s">
        <v>39</v>
      </c>
      <c r="C723" s="9">
        <v>80</v>
      </c>
      <c r="D723" s="9">
        <v>51</v>
      </c>
      <c r="E723" s="9">
        <v>240.6</v>
      </c>
      <c r="F723" s="9">
        <v>217.35615992035369</v>
      </c>
      <c r="G723" s="9">
        <v>2020</v>
      </c>
      <c r="H723" s="10">
        <v>3.8856786282322534E-4</v>
      </c>
    </row>
    <row r="724" spans="1:8" x14ac:dyDescent="0.2">
      <c r="A724" s="9">
        <v>17</v>
      </c>
      <c r="B724" s="9" t="s">
        <v>39</v>
      </c>
      <c r="C724" s="9">
        <v>80</v>
      </c>
      <c r="D724" s="9">
        <v>52</v>
      </c>
      <c r="E724" s="9">
        <v>240.6</v>
      </c>
      <c r="F724" s="9">
        <v>216.50363430729303</v>
      </c>
      <c r="G724" s="9">
        <v>2020</v>
      </c>
      <c r="H724" s="10">
        <v>4.1785359811068992E-4</v>
      </c>
    </row>
    <row r="725" spans="1:8" x14ac:dyDescent="0.2">
      <c r="A725" s="9">
        <v>17</v>
      </c>
      <c r="B725" s="9" t="s">
        <v>39</v>
      </c>
      <c r="C725" s="9">
        <v>80</v>
      </c>
      <c r="D725" s="9">
        <v>53</v>
      </c>
      <c r="E725" s="9">
        <v>240.6</v>
      </c>
      <c r="F725" s="9">
        <v>215.55234749657669</v>
      </c>
      <c r="G725" s="9">
        <v>2020</v>
      </c>
      <c r="H725" s="10">
        <v>4.4777986158998201E-4</v>
      </c>
    </row>
    <row r="726" spans="1:8" x14ac:dyDescent="0.2">
      <c r="A726" s="9">
        <v>17</v>
      </c>
      <c r="B726" s="9" t="s">
        <v>39</v>
      </c>
      <c r="C726" s="9">
        <v>80</v>
      </c>
      <c r="D726" s="9">
        <v>54</v>
      </c>
      <c r="E726" s="9">
        <v>240.6</v>
      </c>
      <c r="F726" s="9">
        <v>214.49775315660301</v>
      </c>
      <c r="G726" s="9">
        <v>2020</v>
      </c>
      <c r="H726" s="10">
        <v>4.7787007778029081E-4</v>
      </c>
    </row>
    <row r="727" spans="1:8" x14ac:dyDescent="0.2">
      <c r="A727" s="9">
        <v>17</v>
      </c>
      <c r="B727" s="9" t="s">
        <v>39</v>
      </c>
      <c r="C727" s="9">
        <v>80</v>
      </c>
      <c r="D727" s="9">
        <v>55</v>
      </c>
      <c r="E727" s="9">
        <v>240.6</v>
      </c>
      <c r="F727" s="9">
        <v>213.33682057954758</v>
      </c>
      <c r="G727" s="9">
        <v>2020</v>
      </c>
      <c r="H727" s="10">
        <v>5.0761848263655804E-4</v>
      </c>
    </row>
    <row r="728" spans="1:8" x14ac:dyDescent="0.2">
      <c r="A728" s="9">
        <v>17</v>
      </c>
      <c r="B728" s="9" t="s">
        <v>39</v>
      </c>
      <c r="C728" s="9">
        <v>80</v>
      </c>
      <c r="D728" s="9">
        <v>56</v>
      </c>
      <c r="E728" s="9">
        <v>240.6</v>
      </c>
      <c r="F728" s="9">
        <v>212.06812982314023</v>
      </c>
      <c r="G728" s="9">
        <v>2020</v>
      </c>
      <c r="H728" s="10">
        <v>5.3640499188781893E-4</v>
      </c>
    </row>
    <row r="729" spans="1:8" x14ac:dyDescent="0.2">
      <c r="A729" s="9">
        <v>17</v>
      </c>
      <c r="B729" s="9" t="s">
        <v>39</v>
      </c>
      <c r="C729" s="9">
        <v>80</v>
      </c>
      <c r="D729" s="9">
        <v>57</v>
      </c>
      <c r="E729" s="9">
        <v>240.6</v>
      </c>
      <c r="F729" s="9">
        <v>210.69180670515414</v>
      </c>
      <c r="G729" s="9">
        <v>2020</v>
      </c>
      <c r="H729" s="10">
        <v>5.6373428719425848E-4</v>
      </c>
    </row>
    <row r="730" spans="1:8" x14ac:dyDescent="0.2">
      <c r="A730" s="9">
        <v>17</v>
      </c>
      <c r="B730" s="9" t="s">
        <v>39</v>
      </c>
      <c r="C730" s="9">
        <v>80</v>
      </c>
      <c r="D730" s="9">
        <v>58</v>
      </c>
      <c r="E730" s="9">
        <v>240.6</v>
      </c>
      <c r="F730" s="9">
        <v>209.21010045842556</v>
      </c>
      <c r="G730" s="9">
        <v>2020</v>
      </c>
      <c r="H730" s="10">
        <v>5.8885060942394905E-4</v>
      </c>
    </row>
    <row r="731" spans="1:8" x14ac:dyDescent="0.2">
      <c r="A731" s="9">
        <v>17</v>
      </c>
      <c r="B731" s="9" t="s">
        <v>39</v>
      </c>
      <c r="C731" s="9">
        <v>80</v>
      </c>
      <c r="D731" s="9">
        <v>59</v>
      </c>
      <c r="E731" s="9">
        <v>240.6</v>
      </c>
      <c r="F731" s="9">
        <v>207.627677663323</v>
      </c>
      <c r="G731" s="9">
        <v>2020</v>
      </c>
      <c r="H731" s="10">
        <v>6.1107522448268265E-4</v>
      </c>
    </row>
    <row r="732" spans="1:8" x14ac:dyDescent="0.2">
      <c r="A732" s="9">
        <v>17</v>
      </c>
      <c r="B732" s="9" t="s">
        <v>39</v>
      </c>
      <c r="C732" s="9">
        <v>80</v>
      </c>
      <c r="D732" s="9">
        <v>60</v>
      </c>
      <c r="E732" s="9">
        <v>240.6</v>
      </c>
      <c r="F732" s="9">
        <v>205.95226376134713</v>
      </c>
      <c r="G732" s="9">
        <v>2020</v>
      </c>
      <c r="H732" s="10">
        <v>6.2980311182802738E-4</v>
      </c>
    </row>
    <row r="733" spans="1:8" x14ac:dyDescent="0.2">
      <c r="A733" s="9">
        <v>17</v>
      </c>
      <c r="B733" s="9" t="s">
        <v>39</v>
      </c>
      <c r="C733" s="9">
        <v>80</v>
      </c>
      <c r="D733" s="9">
        <v>61</v>
      </c>
      <c r="E733" s="9">
        <v>240.6</v>
      </c>
      <c r="F733" s="9">
        <v>204.1972941121706</v>
      </c>
      <c r="G733" s="9">
        <v>2020</v>
      </c>
      <c r="H733" s="10">
        <v>6.443671744062328E-4</v>
      </c>
    </row>
    <row r="734" spans="1:8" x14ac:dyDescent="0.2">
      <c r="A734" s="9">
        <v>17</v>
      </c>
      <c r="B734" s="9" t="s">
        <v>39</v>
      </c>
      <c r="C734" s="9">
        <v>80</v>
      </c>
      <c r="D734" s="9">
        <v>62</v>
      </c>
      <c r="E734" s="9">
        <v>240.6</v>
      </c>
      <c r="F734" s="9">
        <v>202.38030375713211</v>
      </c>
      <c r="G734" s="9">
        <v>2020</v>
      </c>
      <c r="H734" s="10">
        <v>6.5451706506649632E-4</v>
      </c>
    </row>
    <row r="735" spans="1:8" x14ac:dyDescent="0.2">
      <c r="A735" s="9">
        <v>17</v>
      </c>
      <c r="B735" s="9" t="s">
        <v>39</v>
      </c>
      <c r="C735" s="9">
        <v>80</v>
      </c>
      <c r="D735" s="9">
        <v>63</v>
      </c>
      <c r="E735" s="9">
        <v>240.6</v>
      </c>
      <c r="F735" s="9">
        <v>200.51885662326532</v>
      </c>
      <c r="G735" s="9">
        <v>2020</v>
      </c>
      <c r="H735" s="10">
        <v>6.5995676333225738E-4</v>
      </c>
    </row>
    <row r="736" spans="1:8" x14ac:dyDescent="0.2">
      <c r="A736" s="9">
        <v>17</v>
      </c>
      <c r="B736" s="9" t="s">
        <v>39</v>
      </c>
      <c r="C736" s="9">
        <v>80</v>
      </c>
      <c r="D736" s="9">
        <v>64</v>
      </c>
      <c r="E736" s="9">
        <v>240.6</v>
      </c>
      <c r="F736" s="9">
        <v>198.62998226435374</v>
      </c>
      <c r="G736" s="9">
        <v>2020</v>
      </c>
      <c r="H736" s="10">
        <v>6.6038045120692687E-4</v>
      </c>
    </row>
    <row r="737" spans="1:8" x14ac:dyDescent="0.2">
      <c r="A737" s="9">
        <v>17</v>
      </c>
      <c r="B737" s="9" t="s">
        <v>39</v>
      </c>
      <c r="C737" s="9">
        <v>80</v>
      </c>
      <c r="D737" s="9">
        <v>65</v>
      </c>
      <c r="E737" s="9">
        <v>240.6</v>
      </c>
      <c r="F737" s="9">
        <v>196.73069588324566</v>
      </c>
      <c r="G737" s="9">
        <v>2020</v>
      </c>
      <c r="H737" s="10">
        <v>6.557658009848893E-4</v>
      </c>
    </row>
    <row r="738" spans="1:8" x14ac:dyDescent="0.2">
      <c r="A738" s="9">
        <v>17</v>
      </c>
      <c r="B738" s="9" t="s">
        <v>39</v>
      </c>
      <c r="C738" s="9">
        <v>80</v>
      </c>
      <c r="D738" s="9">
        <v>66</v>
      </c>
      <c r="E738" s="9">
        <v>240.6</v>
      </c>
      <c r="F738" s="9">
        <v>194.84162669403418</v>
      </c>
      <c r="G738" s="9">
        <v>2020</v>
      </c>
      <c r="H738" s="10">
        <v>6.4581997676751133E-4</v>
      </c>
    </row>
    <row r="739" spans="1:8" x14ac:dyDescent="0.2">
      <c r="A739" s="9">
        <v>17</v>
      </c>
      <c r="B739" s="9" t="s">
        <v>39</v>
      </c>
      <c r="C739" s="9">
        <v>80</v>
      </c>
      <c r="D739" s="9">
        <v>67</v>
      </c>
      <c r="E739" s="9">
        <v>240.6</v>
      </c>
      <c r="F739" s="9">
        <v>192.98186275017221</v>
      </c>
      <c r="G739" s="9">
        <v>2020</v>
      </c>
      <c r="H739" s="10">
        <v>6.3064912894963488E-4</v>
      </c>
    </row>
    <row r="740" spans="1:8" x14ac:dyDescent="0.2">
      <c r="A740" s="9">
        <v>17</v>
      </c>
      <c r="B740" s="9" t="s">
        <v>39</v>
      </c>
      <c r="C740" s="9">
        <v>80</v>
      </c>
      <c r="D740" s="9">
        <v>68</v>
      </c>
      <c r="E740" s="9">
        <v>240.6</v>
      </c>
      <c r="F740" s="9">
        <v>191.17324887862046</v>
      </c>
      <c r="G740" s="9">
        <v>2020</v>
      </c>
      <c r="H740" s="10">
        <v>6.1034649308191167E-4</v>
      </c>
    </row>
    <row r="741" spans="1:8" x14ac:dyDescent="0.2">
      <c r="A741" s="9">
        <v>17</v>
      </c>
      <c r="B741" s="9" t="s">
        <v>39</v>
      </c>
      <c r="C741" s="9">
        <v>80</v>
      </c>
      <c r="D741" s="9">
        <v>69</v>
      </c>
      <c r="E741" s="9">
        <v>240.6</v>
      </c>
      <c r="F741" s="9">
        <v>189.4376288264026</v>
      </c>
      <c r="G741" s="9">
        <v>2020</v>
      </c>
      <c r="H741" s="10">
        <v>5.8491866781353182E-4</v>
      </c>
    </row>
    <row r="742" spans="1:8" x14ac:dyDescent="0.2">
      <c r="A742" s="9">
        <v>17</v>
      </c>
      <c r="B742" s="9" t="s">
        <v>39</v>
      </c>
      <c r="C742" s="9">
        <v>80</v>
      </c>
      <c r="D742" s="9">
        <v>70</v>
      </c>
      <c r="E742" s="9">
        <v>240.6</v>
      </c>
      <c r="F742" s="9">
        <v>187.79512118055914</v>
      </c>
      <c r="G742" s="9">
        <v>2020</v>
      </c>
      <c r="H742" s="10">
        <v>5.5490758651065525E-4</v>
      </c>
    </row>
    <row r="743" spans="1:8" x14ac:dyDescent="0.2">
      <c r="A743" s="9">
        <v>17</v>
      </c>
      <c r="B743" s="9" t="s">
        <v>39</v>
      </c>
      <c r="C743" s="9">
        <v>80</v>
      </c>
      <c r="D743" s="9">
        <v>71</v>
      </c>
      <c r="E743" s="9">
        <v>240.6</v>
      </c>
      <c r="F743" s="9">
        <v>186.26198653614142</v>
      </c>
      <c r="G743" s="9">
        <v>2020</v>
      </c>
      <c r="H743" s="10">
        <v>5.2065946426645094E-4</v>
      </c>
    </row>
    <row r="744" spans="1:8" x14ac:dyDescent="0.2">
      <c r="A744" s="9">
        <v>17</v>
      </c>
      <c r="B744" s="9" t="s">
        <v>39</v>
      </c>
      <c r="C744" s="9">
        <v>80</v>
      </c>
      <c r="D744" s="9">
        <v>72</v>
      </c>
      <c r="E744" s="9">
        <v>240.6</v>
      </c>
      <c r="F744" s="9">
        <v>184.85121604645542</v>
      </c>
      <c r="G744" s="9">
        <v>2020</v>
      </c>
      <c r="H744" s="10">
        <v>4.8307226434654094E-4</v>
      </c>
    </row>
    <row r="745" spans="1:8" x14ac:dyDescent="0.2">
      <c r="A745" s="9">
        <v>17</v>
      </c>
      <c r="B745" s="9" t="s">
        <v>39</v>
      </c>
      <c r="C745" s="9">
        <v>80</v>
      </c>
      <c r="D745" s="9">
        <v>73</v>
      </c>
      <c r="E745" s="9">
        <v>240.6</v>
      </c>
      <c r="F745" s="9">
        <v>183.57295708722486</v>
      </c>
      <c r="G745" s="9">
        <v>2020</v>
      </c>
      <c r="H745" s="10">
        <v>4.4333330494268966E-4</v>
      </c>
    </row>
    <row r="746" spans="1:8" x14ac:dyDescent="0.2">
      <c r="A746" s="9">
        <v>17</v>
      </c>
      <c r="B746" s="9" t="s">
        <v>39</v>
      </c>
      <c r="C746" s="9">
        <v>80</v>
      </c>
      <c r="D746" s="9">
        <v>74</v>
      </c>
      <c r="E746" s="9">
        <v>240.6</v>
      </c>
      <c r="F746" s="9">
        <v>182.43269145565705</v>
      </c>
      <c r="G746" s="9">
        <v>2020</v>
      </c>
      <c r="H746" s="10">
        <v>4.0244523646752403E-4</v>
      </c>
    </row>
    <row r="747" spans="1:8" x14ac:dyDescent="0.2">
      <c r="A747" s="9">
        <v>17</v>
      </c>
      <c r="B747" s="9" t="s">
        <v>39</v>
      </c>
      <c r="C747" s="9">
        <v>80</v>
      </c>
      <c r="D747" s="9">
        <v>75</v>
      </c>
      <c r="E747" s="9">
        <v>240.6</v>
      </c>
      <c r="F747" s="9">
        <v>181.43126247862662</v>
      </c>
      <c r="G747" s="9">
        <v>2020</v>
      </c>
      <c r="H747" s="10">
        <v>3.6179196630893346E-4</v>
      </c>
    </row>
    <row r="748" spans="1:8" x14ac:dyDescent="0.2">
      <c r="A748" s="9">
        <v>17</v>
      </c>
      <c r="B748" s="9" t="s">
        <v>39</v>
      </c>
      <c r="C748" s="9">
        <v>80</v>
      </c>
      <c r="D748" s="9">
        <v>76</v>
      </c>
      <c r="E748" s="9">
        <v>240.6</v>
      </c>
      <c r="F748" s="9">
        <v>180.56797108903666</v>
      </c>
      <c r="G748" s="9">
        <v>2020</v>
      </c>
      <c r="H748" s="10">
        <v>3.2244453286714724E-4</v>
      </c>
    </row>
    <row r="749" spans="1:8" x14ac:dyDescent="0.2">
      <c r="A749" s="9">
        <v>17</v>
      </c>
      <c r="B749" s="9" t="s">
        <v>39</v>
      </c>
      <c r="C749" s="9">
        <v>80</v>
      </c>
      <c r="D749" s="9">
        <v>77</v>
      </c>
      <c r="E749" s="9">
        <v>240.6</v>
      </c>
      <c r="F749" s="9">
        <v>179.83909724811144</v>
      </c>
      <c r="G749" s="9">
        <v>2020</v>
      </c>
      <c r="H749" s="10">
        <v>2.8564673505148856E-4</v>
      </c>
    </row>
    <row r="750" spans="1:8" x14ac:dyDescent="0.2">
      <c r="A750" s="9">
        <v>17</v>
      </c>
      <c r="B750" s="9" t="s">
        <v>39</v>
      </c>
      <c r="C750" s="9">
        <v>80</v>
      </c>
      <c r="D750" s="9">
        <v>78</v>
      </c>
      <c r="E750" s="9">
        <v>240.6</v>
      </c>
      <c r="F750" s="9">
        <v>179.23924987958875</v>
      </c>
      <c r="G750" s="9">
        <v>2020</v>
      </c>
      <c r="H750" s="10">
        <v>2.5225666454778704E-4</v>
      </c>
    </row>
    <row r="751" spans="1:8" x14ac:dyDescent="0.2">
      <c r="A751" s="9">
        <v>17</v>
      </c>
      <c r="B751" s="9" t="s">
        <v>39</v>
      </c>
      <c r="C751" s="9">
        <v>80</v>
      </c>
      <c r="D751" s="9">
        <v>79</v>
      </c>
      <c r="E751" s="9">
        <v>240.6</v>
      </c>
      <c r="F751" s="9">
        <v>178.75977376478039</v>
      </c>
      <c r="G751" s="9">
        <v>2020</v>
      </c>
      <c r="H751" s="10">
        <v>2.2310993779038087E-4</v>
      </c>
    </row>
    <row r="752" spans="1:8" x14ac:dyDescent="0.2">
      <c r="A752" s="9">
        <v>17</v>
      </c>
      <c r="B752" s="9" t="s">
        <v>39</v>
      </c>
      <c r="C752" s="9">
        <v>80</v>
      </c>
      <c r="D752" s="9">
        <v>80</v>
      </c>
      <c r="E752" s="9">
        <v>240.6</v>
      </c>
      <c r="F752" s="9">
        <v>178.38895917438464</v>
      </c>
      <c r="G752" s="9">
        <v>2020</v>
      </c>
      <c r="H752" s="10">
        <v>1.9868705021164717E-4</v>
      </c>
    </row>
    <row r="753" spans="1:8" x14ac:dyDescent="0.2">
      <c r="A753" s="9">
        <v>17</v>
      </c>
      <c r="B753" s="9" t="s">
        <v>39</v>
      </c>
      <c r="C753" s="9">
        <v>80</v>
      </c>
      <c r="D753" s="9">
        <v>81</v>
      </c>
      <c r="E753" s="9">
        <v>240.6</v>
      </c>
      <c r="F753" s="9">
        <v>178.10873882416408</v>
      </c>
      <c r="G753" s="9">
        <v>2020</v>
      </c>
      <c r="H753" s="10">
        <v>1.7890785453012308E-4</v>
      </c>
    </row>
    <row r="754" spans="1:8" x14ac:dyDescent="0.2">
      <c r="A754" s="9">
        <v>17</v>
      </c>
      <c r="B754" s="9" t="s">
        <v>39</v>
      </c>
      <c r="C754" s="9">
        <v>80</v>
      </c>
      <c r="D754" s="9">
        <v>82</v>
      </c>
      <c r="E754" s="9">
        <v>240.6</v>
      </c>
      <c r="F754" s="9">
        <v>177.89827815659118</v>
      </c>
      <c r="G754" s="9">
        <v>2020</v>
      </c>
      <c r="H754" s="10">
        <v>1.633319424158736E-4</v>
      </c>
    </row>
    <row r="755" spans="1:8" x14ac:dyDescent="0.2">
      <c r="A755" s="9">
        <v>17</v>
      </c>
      <c r="B755" s="9" t="s">
        <v>39</v>
      </c>
      <c r="C755" s="9">
        <v>80</v>
      </c>
      <c r="D755" s="9">
        <v>83</v>
      </c>
      <c r="E755" s="9">
        <v>240.6</v>
      </c>
      <c r="F755" s="9">
        <v>177.74226908301455</v>
      </c>
      <c r="G755" s="9">
        <v>2020</v>
      </c>
      <c r="H755" s="10">
        <v>1.5139473376771527E-4</v>
      </c>
    </row>
    <row r="756" spans="1:8" x14ac:dyDescent="0.2">
      <c r="A756" s="9">
        <v>17</v>
      </c>
      <c r="B756" s="9" t="s">
        <v>39</v>
      </c>
      <c r="C756" s="9">
        <v>80</v>
      </c>
      <c r="D756" s="9">
        <v>84</v>
      </c>
      <c r="E756" s="9">
        <v>240.6</v>
      </c>
      <c r="F756" s="9">
        <v>177.6291491811148</v>
      </c>
      <c r="G756" s="9">
        <v>2020</v>
      </c>
      <c r="H756" s="10">
        <v>1.4260721321594064E-4</v>
      </c>
    </row>
    <row r="757" spans="1:8" x14ac:dyDescent="0.2">
      <c r="A757" s="9">
        <v>17</v>
      </c>
      <c r="B757" s="9" t="s">
        <v>39</v>
      </c>
      <c r="C757" s="9">
        <v>80</v>
      </c>
      <c r="D757" s="9">
        <v>85</v>
      </c>
      <c r="E757" s="9">
        <v>240.6</v>
      </c>
      <c r="F757" s="9">
        <v>177.54907956220384</v>
      </c>
      <c r="G757" s="9">
        <v>2020</v>
      </c>
      <c r="H757" s="10">
        <v>1.3637524013808649E-4</v>
      </c>
    </row>
    <row r="758" spans="1:8" x14ac:dyDescent="0.2">
      <c r="A758" s="9">
        <v>17</v>
      </c>
      <c r="B758" s="9" t="s">
        <v>40</v>
      </c>
      <c r="C758" s="9">
        <v>60</v>
      </c>
      <c r="D758" s="9">
        <v>55</v>
      </c>
      <c r="E758" s="9">
        <v>240.6</v>
      </c>
      <c r="F758" s="9">
        <v>243.58511187770574</v>
      </c>
      <c r="G758" s="9">
        <v>2020</v>
      </c>
      <c r="H758" s="10">
        <v>7.0936498050483984E-4</v>
      </c>
    </row>
    <row r="759" spans="1:8" x14ac:dyDescent="0.2">
      <c r="A759" s="9">
        <v>17</v>
      </c>
      <c r="B759" s="9" t="s">
        <v>40</v>
      </c>
      <c r="C759" s="9">
        <v>60</v>
      </c>
      <c r="D759" s="9">
        <v>56</v>
      </c>
      <c r="E759" s="9">
        <v>240.6</v>
      </c>
      <c r="F759" s="9">
        <v>242.51649884804363</v>
      </c>
      <c r="G759" s="9">
        <v>2020</v>
      </c>
      <c r="H759" s="10">
        <v>7.1883213333637133E-4</v>
      </c>
    </row>
    <row r="760" spans="1:8" x14ac:dyDescent="0.2">
      <c r="A760" s="9">
        <v>17</v>
      </c>
      <c r="B760" s="9" t="s">
        <v>40</v>
      </c>
      <c r="C760" s="9">
        <v>60</v>
      </c>
      <c r="D760" s="9">
        <v>57</v>
      </c>
      <c r="E760" s="9">
        <v>240.6</v>
      </c>
      <c r="F760" s="9">
        <v>241.4792902508629</v>
      </c>
      <c r="G760" s="9">
        <v>2020</v>
      </c>
      <c r="H760" s="10">
        <v>7.2841291839847045E-4</v>
      </c>
    </row>
    <row r="761" spans="1:8" x14ac:dyDescent="0.2">
      <c r="A761" s="9">
        <v>17</v>
      </c>
      <c r="B761" s="9" t="s">
        <v>40</v>
      </c>
      <c r="C761" s="9">
        <v>60</v>
      </c>
      <c r="D761" s="9">
        <v>58</v>
      </c>
      <c r="E761" s="9">
        <v>240.6</v>
      </c>
      <c r="F761" s="9">
        <v>240.47850521658694</v>
      </c>
      <c r="G761" s="9">
        <v>2020</v>
      </c>
      <c r="H761" s="10">
        <v>7.3801886350361465E-4</v>
      </c>
    </row>
    <row r="762" spans="1:8" x14ac:dyDescent="0.2">
      <c r="A762" s="9">
        <v>17</v>
      </c>
      <c r="B762" s="9" t="s">
        <v>40</v>
      </c>
      <c r="C762" s="9">
        <v>60</v>
      </c>
      <c r="D762" s="9">
        <v>59</v>
      </c>
      <c r="E762" s="9">
        <v>240.6</v>
      </c>
      <c r="F762" s="9">
        <v>239.5178113609368</v>
      </c>
      <c r="G762" s="9">
        <v>2020</v>
      </c>
      <c r="H762" s="10">
        <v>7.4771417720937827E-4</v>
      </c>
    </row>
    <row r="763" spans="1:8" x14ac:dyDescent="0.2">
      <c r="A763" s="9">
        <v>17</v>
      </c>
      <c r="B763" s="9" t="s">
        <v>40</v>
      </c>
      <c r="C763" s="9">
        <v>60</v>
      </c>
      <c r="D763" s="9">
        <v>60</v>
      </c>
      <c r="E763" s="9">
        <v>240.6</v>
      </c>
      <c r="F763" s="9">
        <v>238.60136928004619</v>
      </c>
      <c r="G763" s="9">
        <v>2020</v>
      </c>
      <c r="H763" s="10">
        <v>7.5736366700082376E-4</v>
      </c>
    </row>
    <row r="764" spans="1:8" x14ac:dyDescent="0.2">
      <c r="A764" s="9">
        <v>17</v>
      </c>
      <c r="B764" s="9" t="s">
        <v>40</v>
      </c>
      <c r="C764" s="9">
        <v>60</v>
      </c>
      <c r="D764" s="9">
        <v>61</v>
      </c>
      <c r="E764" s="9">
        <v>240.6</v>
      </c>
      <c r="F764" s="9">
        <v>237.73242406327739</v>
      </c>
      <c r="G764" s="9">
        <v>2020</v>
      </c>
      <c r="H764" s="10">
        <v>7.6698437650448402E-4</v>
      </c>
    </row>
    <row r="765" spans="1:8" x14ac:dyDescent="0.2">
      <c r="A765" s="9">
        <v>17</v>
      </c>
      <c r="B765" s="9" t="s">
        <v>40</v>
      </c>
      <c r="C765" s="9">
        <v>60</v>
      </c>
      <c r="D765" s="9">
        <v>62</v>
      </c>
      <c r="E765" s="9">
        <v>240.6</v>
      </c>
      <c r="F765" s="9">
        <v>236.91358680383863</v>
      </c>
      <c r="G765" s="9">
        <v>2020</v>
      </c>
      <c r="H765" s="10">
        <v>7.7648800737609061E-4</v>
      </c>
    </row>
    <row r="766" spans="1:8" x14ac:dyDescent="0.2">
      <c r="A766" s="9">
        <v>17</v>
      </c>
      <c r="B766" s="9" t="s">
        <v>40</v>
      </c>
      <c r="C766" s="9">
        <v>60</v>
      </c>
      <c r="D766" s="9">
        <v>63</v>
      </c>
      <c r="E766" s="9">
        <v>240.6</v>
      </c>
      <c r="F766" s="9">
        <v>236.14709436770167</v>
      </c>
      <c r="G766" s="9">
        <v>2020</v>
      </c>
      <c r="H766" s="10">
        <v>7.8581322890619782E-4</v>
      </c>
    </row>
    <row r="767" spans="1:8" x14ac:dyDescent="0.2">
      <c r="A767" s="9">
        <v>17</v>
      </c>
      <c r="B767" s="9" t="s">
        <v>40</v>
      </c>
      <c r="C767" s="9">
        <v>60</v>
      </c>
      <c r="D767" s="9">
        <v>64</v>
      </c>
      <c r="E767" s="9">
        <v>240.6</v>
      </c>
      <c r="F767" s="9">
        <v>235.43430588672578</v>
      </c>
      <c r="G767" s="9">
        <v>2020</v>
      </c>
      <c r="H767" s="10">
        <v>7.9487781931849081E-4</v>
      </c>
    </row>
    <row r="768" spans="1:8" x14ac:dyDescent="0.2">
      <c r="A768" s="9">
        <v>17</v>
      </c>
      <c r="B768" s="9" t="s">
        <v>40</v>
      </c>
      <c r="C768" s="9">
        <v>60</v>
      </c>
      <c r="D768" s="9">
        <v>65</v>
      </c>
      <c r="E768" s="9">
        <v>240.6</v>
      </c>
      <c r="F768" s="9">
        <v>234.77637525487933</v>
      </c>
      <c r="G768" s="9">
        <v>2020</v>
      </c>
      <c r="H768" s="10">
        <v>8.0359286183974562E-4</v>
      </c>
    </row>
    <row r="769" spans="1:8" x14ac:dyDescent="0.2">
      <c r="A769" s="9">
        <v>17</v>
      </c>
      <c r="B769" s="9" t="s">
        <v>40</v>
      </c>
      <c r="C769" s="9">
        <v>60</v>
      </c>
      <c r="D769" s="9">
        <v>66</v>
      </c>
      <c r="E769" s="9">
        <v>240.6</v>
      </c>
      <c r="F769" s="9">
        <v>234.17326551336475</v>
      </c>
      <c r="G769" s="9">
        <v>2020</v>
      </c>
      <c r="H769" s="10">
        <v>8.1189826086746806E-4</v>
      </c>
    </row>
    <row r="770" spans="1:8" x14ac:dyDescent="0.2">
      <c r="A770" s="9">
        <v>17</v>
      </c>
      <c r="B770" s="9" t="s">
        <v>40</v>
      </c>
      <c r="C770" s="9">
        <v>60</v>
      </c>
      <c r="D770" s="9">
        <v>67</v>
      </c>
      <c r="E770" s="9">
        <v>240.6</v>
      </c>
      <c r="F770" s="9">
        <v>233.62347194667225</v>
      </c>
      <c r="G770" s="9">
        <v>2020</v>
      </c>
      <c r="H770" s="10">
        <v>8.1981734138260852E-4</v>
      </c>
    </row>
    <row r="771" spans="1:8" x14ac:dyDescent="0.2">
      <c r="A771" s="9">
        <v>17</v>
      </c>
      <c r="B771" s="9" t="s">
        <v>40</v>
      </c>
      <c r="C771" s="9">
        <v>60</v>
      </c>
      <c r="D771" s="9">
        <v>68</v>
      </c>
      <c r="E771" s="9">
        <v>240.6</v>
      </c>
      <c r="F771" s="9">
        <v>233.1267028004045</v>
      </c>
      <c r="G771" s="9">
        <v>2020</v>
      </c>
      <c r="H771" s="10">
        <v>8.2719959215426305E-4</v>
      </c>
    </row>
    <row r="772" spans="1:8" x14ac:dyDescent="0.2">
      <c r="A772" s="9">
        <v>17</v>
      </c>
      <c r="B772" s="9" t="s">
        <v>40</v>
      </c>
      <c r="C772" s="9">
        <v>60</v>
      </c>
      <c r="D772" s="9">
        <v>69</v>
      </c>
      <c r="E772" s="9">
        <v>240.6</v>
      </c>
      <c r="F772" s="9">
        <v>232.681874787677</v>
      </c>
      <c r="G772" s="9">
        <v>2020</v>
      </c>
      <c r="H772" s="10">
        <v>8.3400769625328354E-4</v>
      </c>
    </row>
    <row r="773" spans="1:8" x14ac:dyDescent="0.2">
      <c r="A773" s="9">
        <v>17</v>
      </c>
      <c r="B773" s="9" t="s">
        <v>40</v>
      </c>
      <c r="C773" s="9">
        <v>60</v>
      </c>
      <c r="D773" s="9">
        <v>70</v>
      </c>
      <c r="E773" s="9">
        <v>240.6</v>
      </c>
      <c r="F773" s="9">
        <v>232.28735821074235</v>
      </c>
      <c r="G773" s="9">
        <v>2020</v>
      </c>
      <c r="H773" s="10">
        <v>8.4016222464600545E-4</v>
      </c>
    </row>
    <row r="774" spans="1:8" x14ac:dyDescent="0.2">
      <c r="A774" s="9">
        <v>17</v>
      </c>
      <c r="B774" s="9" t="s">
        <v>40</v>
      </c>
      <c r="C774" s="9">
        <v>60</v>
      </c>
      <c r="D774" s="9">
        <v>71</v>
      </c>
      <c r="E774" s="9">
        <v>240.6</v>
      </c>
      <c r="F774" s="9">
        <v>231.94117723438302</v>
      </c>
      <c r="G774" s="9">
        <v>2020</v>
      </c>
      <c r="H774" s="10">
        <v>8.4558799154195409E-4</v>
      </c>
    </row>
    <row r="775" spans="1:8" x14ac:dyDescent="0.2">
      <c r="A775" s="9">
        <v>17</v>
      </c>
      <c r="B775" s="9" t="s">
        <v>40</v>
      </c>
      <c r="C775" s="9">
        <v>60</v>
      </c>
      <c r="D775" s="9">
        <v>72</v>
      </c>
      <c r="E775" s="9">
        <v>240.6</v>
      </c>
      <c r="F775" s="9">
        <v>231.64051631415833</v>
      </c>
      <c r="G775" s="9">
        <v>2020</v>
      </c>
      <c r="H775" s="10">
        <v>8.5032102384210897E-4</v>
      </c>
    </row>
    <row r="776" spans="1:8" x14ac:dyDescent="0.2">
      <c r="A776" s="9">
        <v>17</v>
      </c>
      <c r="B776" s="9" t="s">
        <v>40</v>
      </c>
      <c r="C776" s="9">
        <v>60</v>
      </c>
      <c r="D776" s="9">
        <v>73</v>
      </c>
      <c r="E776" s="9">
        <v>240.6</v>
      </c>
      <c r="F776" s="9">
        <v>231.38275636936228</v>
      </c>
      <c r="G776" s="9">
        <v>2020</v>
      </c>
      <c r="H776" s="10">
        <v>8.5433647513876506E-4</v>
      </c>
    </row>
    <row r="777" spans="1:8" x14ac:dyDescent="0.2">
      <c r="A777" s="9">
        <v>17</v>
      </c>
      <c r="B777" s="9" t="s">
        <v>40</v>
      </c>
      <c r="C777" s="9">
        <v>60</v>
      </c>
      <c r="D777" s="9">
        <v>74</v>
      </c>
      <c r="E777" s="9">
        <v>240.6</v>
      </c>
      <c r="F777" s="9">
        <v>231.16468460940246</v>
      </c>
      <c r="G777" s="9">
        <v>2020</v>
      </c>
      <c r="H777" s="10">
        <v>8.5765429245081726E-4</v>
      </c>
    </row>
    <row r="778" spans="1:8" x14ac:dyDescent="0.2">
      <c r="A778" s="9">
        <v>17</v>
      </c>
      <c r="B778" s="9" t="s">
        <v>40</v>
      </c>
      <c r="C778" s="9">
        <v>60</v>
      </c>
      <c r="D778" s="9">
        <v>75</v>
      </c>
      <c r="E778" s="9">
        <v>240.6</v>
      </c>
      <c r="F778" s="9">
        <v>230.98277207675625</v>
      </c>
      <c r="G778" s="9">
        <v>2020</v>
      </c>
      <c r="H778" s="10">
        <v>8.6033240718400689E-4</v>
      </c>
    </row>
    <row r="779" spans="1:8" x14ac:dyDescent="0.2">
      <c r="A779" s="9">
        <v>17</v>
      </c>
      <c r="B779" s="9" t="s">
        <v>40</v>
      </c>
      <c r="C779" s="9">
        <v>60</v>
      </c>
      <c r="D779" s="9">
        <v>76</v>
      </c>
      <c r="E779" s="9">
        <v>240.6</v>
      </c>
      <c r="F779" s="9">
        <v>230.83344756669104</v>
      </c>
      <c r="G779" s="9">
        <v>2020</v>
      </c>
      <c r="H779" s="10">
        <v>8.6242611244634196E-4</v>
      </c>
    </row>
    <row r="780" spans="1:8" x14ac:dyDescent="0.2">
      <c r="A780" s="9">
        <v>17</v>
      </c>
      <c r="B780" s="9" t="s">
        <v>40</v>
      </c>
      <c r="C780" s="9">
        <v>60</v>
      </c>
      <c r="D780" s="9">
        <v>77</v>
      </c>
      <c r="E780" s="9">
        <v>240.6</v>
      </c>
      <c r="F780" s="9">
        <v>230.71245681658735</v>
      </c>
      <c r="G780" s="9">
        <v>2020</v>
      </c>
      <c r="H780" s="10">
        <v>8.6403687119614115E-4</v>
      </c>
    </row>
    <row r="781" spans="1:8" x14ac:dyDescent="0.2">
      <c r="A781" s="9">
        <v>17</v>
      </c>
      <c r="B781" s="9" t="s">
        <v>40</v>
      </c>
      <c r="C781" s="9">
        <v>60</v>
      </c>
      <c r="D781" s="9">
        <v>78</v>
      </c>
      <c r="E781" s="9">
        <v>240.6</v>
      </c>
      <c r="F781" s="9">
        <v>230.61590844193893</v>
      </c>
      <c r="G781" s="9">
        <v>2020</v>
      </c>
      <c r="H781" s="10">
        <v>8.6524127475602185E-4</v>
      </c>
    </row>
    <row r="782" spans="1:8" x14ac:dyDescent="0.2">
      <c r="A782" s="9">
        <v>17</v>
      </c>
      <c r="B782" s="9" t="s">
        <v>40</v>
      </c>
      <c r="C782" s="9">
        <v>60</v>
      </c>
      <c r="D782" s="9">
        <v>79</v>
      </c>
      <c r="E782" s="9">
        <v>240.6</v>
      </c>
      <c r="F782" s="9">
        <v>230.54018604969286</v>
      </c>
      <c r="G782" s="9">
        <v>2020</v>
      </c>
      <c r="H782" s="10">
        <v>8.6611647218907625E-4</v>
      </c>
    </row>
    <row r="783" spans="1:8" x14ac:dyDescent="0.2">
      <c r="A783" s="9">
        <v>17</v>
      </c>
      <c r="B783" s="9" t="s">
        <v>40</v>
      </c>
      <c r="C783" s="9">
        <v>60</v>
      </c>
      <c r="D783" s="9">
        <v>80</v>
      </c>
      <c r="E783" s="9">
        <v>240.6</v>
      </c>
      <c r="F783" s="9">
        <v>230.48174633344817</v>
      </c>
      <c r="G783" s="9">
        <v>2020</v>
      </c>
      <c r="H783" s="10">
        <v>8.6674298281545813E-4</v>
      </c>
    </row>
    <row r="784" spans="1:8" x14ac:dyDescent="0.2">
      <c r="A784" s="9">
        <v>17</v>
      </c>
      <c r="B784" s="9" t="s">
        <v>40</v>
      </c>
      <c r="C784" s="9">
        <v>60</v>
      </c>
      <c r="D784" s="9">
        <v>81</v>
      </c>
      <c r="E784" s="9">
        <v>240.6</v>
      </c>
      <c r="F784" s="9">
        <v>230.43736967472722</v>
      </c>
      <c r="G784" s="9">
        <v>2020</v>
      </c>
      <c r="H784" s="10">
        <v>8.6718649339732749E-4</v>
      </c>
    </row>
    <row r="785" spans="1:8" x14ac:dyDescent="0.2">
      <c r="A785" s="9">
        <v>17</v>
      </c>
      <c r="B785" s="9" t="s">
        <v>40</v>
      </c>
      <c r="C785" s="9">
        <v>60</v>
      </c>
      <c r="D785" s="9">
        <v>82</v>
      </c>
      <c r="E785" s="9">
        <v>240.6</v>
      </c>
      <c r="F785" s="9">
        <v>230.4042819047354</v>
      </c>
      <c r="G785" s="9">
        <v>2020</v>
      </c>
      <c r="H785" s="10">
        <v>8.6750731834163192E-4</v>
      </c>
    </row>
    <row r="786" spans="1:8" x14ac:dyDescent="0.2">
      <c r="A786" s="9">
        <v>17</v>
      </c>
      <c r="B786" s="9" t="s">
        <v>40</v>
      </c>
      <c r="C786" s="9">
        <v>60</v>
      </c>
      <c r="D786" s="9">
        <v>83</v>
      </c>
      <c r="E786" s="9">
        <v>240.6</v>
      </c>
      <c r="F786" s="9">
        <v>230.38003630652128</v>
      </c>
      <c r="G786" s="9">
        <v>2020</v>
      </c>
      <c r="H786" s="10">
        <v>8.6774462670141466E-4</v>
      </c>
    </row>
    <row r="787" spans="1:8" x14ac:dyDescent="0.2">
      <c r="A787" s="9">
        <v>17</v>
      </c>
      <c r="B787" s="9" t="s">
        <v>40</v>
      </c>
      <c r="C787" s="9">
        <v>60</v>
      </c>
      <c r="D787" s="9">
        <v>84</v>
      </c>
      <c r="E787" s="9">
        <v>240.6</v>
      </c>
      <c r="F787" s="9">
        <v>230.36260400902486</v>
      </c>
      <c r="G787" s="9">
        <v>2020</v>
      </c>
      <c r="H787" s="10">
        <v>8.6792199541408971E-4</v>
      </c>
    </row>
    <row r="788" spans="1:8" x14ac:dyDescent="0.2">
      <c r="A788" s="9">
        <v>17</v>
      </c>
      <c r="B788" s="9" t="s">
        <v>40</v>
      </c>
      <c r="C788" s="9">
        <v>60</v>
      </c>
      <c r="D788" s="9">
        <v>85</v>
      </c>
      <c r="E788" s="9">
        <v>240.6</v>
      </c>
      <c r="F788" s="9">
        <v>230.35031762619548</v>
      </c>
      <c r="G788" s="9">
        <v>2020</v>
      </c>
      <c r="H788" s="10">
        <v>8.6805852898783921E-4</v>
      </c>
    </row>
    <row r="789" spans="1:8" x14ac:dyDescent="0.2">
      <c r="A789" s="9">
        <v>17</v>
      </c>
      <c r="B789" s="9" t="s">
        <v>40</v>
      </c>
      <c r="C789" s="9">
        <v>60</v>
      </c>
      <c r="D789" s="9">
        <v>86</v>
      </c>
      <c r="E789" s="9">
        <v>240.6</v>
      </c>
      <c r="F789" s="9">
        <v>230.34184261811549</v>
      </c>
      <c r="G789" s="9">
        <v>2020</v>
      </c>
      <c r="H789" s="10">
        <v>8.6816529735855852E-4</v>
      </c>
    </row>
    <row r="790" spans="1:8" x14ac:dyDescent="0.2">
      <c r="A790" s="9">
        <v>17</v>
      </c>
      <c r="B790" s="9" t="s">
        <v>40</v>
      </c>
      <c r="C790" s="9">
        <v>60</v>
      </c>
      <c r="D790" s="9">
        <v>87</v>
      </c>
      <c r="E790" s="9">
        <v>240.6</v>
      </c>
      <c r="F790" s="9">
        <v>230.33611473220705</v>
      </c>
      <c r="G790" s="9">
        <v>2020</v>
      </c>
      <c r="H790" s="10">
        <v>8.6824908162003362E-4</v>
      </c>
    </row>
    <row r="791" spans="1:8" x14ac:dyDescent="0.2">
      <c r="A791" s="9">
        <v>17</v>
      </c>
      <c r="B791" s="9" t="s">
        <v>40</v>
      </c>
      <c r="C791" s="9">
        <v>60</v>
      </c>
      <c r="D791" s="9">
        <v>88</v>
      </c>
      <c r="E791" s="9">
        <v>240.6</v>
      </c>
      <c r="F791" s="9">
        <v>230.33231084701407</v>
      </c>
      <c r="G791" s="9">
        <v>2020</v>
      </c>
      <c r="H791" s="10">
        <v>8.6831349744497584E-4</v>
      </c>
    </row>
    <row r="792" spans="1:8" x14ac:dyDescent="0.2">
      <c r="A792" s="9">
        <v>17</v>
      </c>
      <c r="B792" s="9" t="s">
        <v>40</v>
      </c>
      <c r="C792" s="9">
        <v>60</v>
      </c>
      <c r="D792" s="9">
        <v>89</v>
      </c>
      <c r="E792" s="9">
        <v>240.6</v>
      </c>
      <c r="F792" s="9">
        <v>230.3298272751523</v>
      </c>
      <c r="G792" s="9">
        <v>2020</v>
      </c>
      <c r="H792" s="10">
        <v>8.6836242070239048E-4</v>
      </c>
    </row>
    <row r="793" spans="1:8" x14ac:dyDescent="0.2">
      <c r="A793" s="9">
        <v>17</v>
      </c>
      <c r="B793" s="9" t="s">
        <v>40</v>
      </c>
      <c r="C793" s="9">
        <v>60</v>
      </c>
      <c r="D793" s="9">
        <v>90</v>
      </c>
      <c r="E793" s="9">
        <v>240.6</v>
      </c>
      <c r="F793" s="9">
        <v>230.32823384044397</v>
      </c>
      <c r="G793" s="9">
        <v>2020</v>
      </c>
      <c r="H793" s="10">
        <v>8.6839896841458045E-4</v>
      </c>
    </row>
    <row r="794" spans="1:8" x14ac:dyDescent="0.2">
      <c r="A794" s="9">
        <v>17</v>
      </c>
      <c r="B794" s="9" t="s">
        <v>40</v>
      </c>
      <c r="C794" s="9">
        <v>61</v>
      </c>
      <c r="D794" s="9">
        <v>55</v>
      </c>
      <c r="E794" s="9">
        <v>240.6</v>
      </c>
      <c r="F794" s="9">
        <v>241.4372779461566</v>
      </c>
      <c r="G794" s="9">
        <v>2020</v>
      </c>
      <c r="H794" s="10">
        <v>7.2953452933127521E-4</v>
      </c>
    </row>
    <row r="795" spans="1:8" x14ac:dyDescent="0.2">
      <c r="A795" s="9">
        <v>17</v>
      </c>
      <c r="B795" s="9" t="s">
        <v>40</v>
      </c>
      <c r="C795" s="9">
        <v>61</v>
      </c>
      <c r="D795" s="9">
        <v>56</v>
      </c>
      <c r="E795" s="9">
        <v>240.6</v>
      </c>
      <c r="F795" s="9">
        <v>240.30094819834164</v>
      </c>
      <c r="G795" s="9">
        <v>2020</v>
      </c>
      <c r="H795" s="10">
        <v>7.3923205851215263E-4</v>
      </c>
    </row>
    <row r="796" spans="1:8" x14ac:dyDescent="0.2">
      <c r="A796" s="9">
        <v>17</v>
      </c>
      <c r="B796" s="9" t="s">
        <v>40</v>
      </c>
      <c r="C796" s="9">
        <v>61</v>
      </c>
      <c r="D796" s="9">
        <v>57</v>
      </c>
      <c r="E796" s="9">
        <v>240.6</v>
      </c>
      <c r="F796" s="9">
        <v>239.19295231307106</v>
      </c>
      <c r="G796" s="9">
        <v>2020</v>
      </c>
      <c r="H796" s="10">
        <v>7.4899318907152329E-4</v>
      </c>
    </row>
    <row r="797" spans="1:8" x14ac:dyDescent="0.2">
      <c r="A797" s="9">
        <v>17</v>
      </c>
      <c r="B797" s="9" t="s">
        <v>40</v>
      </c>
      <c r="C797" s="9">
        <v>61</v>
      </c>
      <c r="D797" s="9">
        <v>58</v>
      </c>
      <c r="E797" s="9">
        <v>240.6</v>
      </c>
      <c r="F797" s="9">
        <v>238.11890796865944</v>
      </c>
      <c r="G797" s="9">
        <v>2020</v>
      </c>
      <c r="H797" s="10">
        <v>7.5872838045809197E-4</v>
      </c>
    </row>
    <row r="798" spans="1:8" x14ac:dyDescent="0.2">
      <c r="A798" s="9">
        <v>17</v>
      </c>
      <c r="B798" s="9" t="s">
        <v>40</v>
      </c>
      <c r="C798" s="9">
        <v>61</v>
      </c>
      <c r="D798" s="9">
        <v>59</v>
      </c>
      <c r="E798" s="9">
        <v>240.6</v>
      </c>
      <c r="F798" s="9">
        <v>237.08310218260445</v>
      </c>
      <c r="G798" s="9">
        <v>2020</v>
      </c>
      <c r="H798" s="10">
        <v>7.6851035086253068E-4</v>
      </c>
    </row>
    <row r="799" spans="1:8" x14ac:dyDescent="0.2">
      <c r="A799" s="9">
        <v>17</v>
      </c>
      <c r="B799" s="9" t="s">
        <v>40</v>
      </c>
      <c r="C799" s="9">
        <v>61</v>
      </c>
      <c r="D799" s="9">
        <v>60</v>
      </c>
      <c r="E799" s="9">
        <v>240.6</v>
      </c>
      <c r="F799" s="9">
        <v>236.09043239528864</v>
      </c>
      <c r="G799" s="9">
        <v>2020</v>
      </c>
      <c r="H799" s="10">
        <v>7.7820084168076431E-4</v>
      </c>
    </row>
    <row r="800" spans="1:8" x14ac:dyDescent="0.2">
      <c r="A800" s="9">
        <v>17</v>
      </c>
      <c r="B800" s="9" t="s">
        <v>40</v>
      </c>
      <c r="C800" s="9">
        <v>61</v>
      </c>
      <c r="D800" s="9">
        <v>61</v>
      </c>
      <c r="E800" s="9">
        <v>240.6</v>
      </c>
      <c r="F800" s="9">
        <v>235.14490668803765</v>
      </c>
      <c r="G800" s="9">
        <v>2020</v>
      </c>
      <c r="H800" s="10">
        <v>7.8782842305975386E-4</v>
      </c>
    </row>
    <row r="801" spans="1:8" x14ac:dyDescent="0.2">
      <c r="A801" s="9">
        <v>17</v>
      </c>
      <c r="B801" s="9" t="s">
        <v>40</v>
      </c>
      <c r="C801" s="9">
        <v>61</v>
      </c>
      <c r="D801" s="9">
        <v>62</v>
      </c>
      <c r="E801" s="9">
        <v>240.6</v>
      </c>
      <c r="F801" s="9">
        <v>234.24993289571822</v>
      </c>
      <c r="G801" s="9">
        <v>2020</v>
      </c>
      <c r="H801" s="10">
        <v>7.9730744121634506E-4</v>
      </c>
    </row>
    <row r="802" spans="1:8" x14ac:dyDescent="0.2">
      <c r="A802" s="9">
        <v>17</v>
      </c>
      <c r="B802" s="9" t="s">
        <v>40</v>
      </c>
      <c r="C802" s="9">
        <v>61</v>
      </c>
      <c r="D802" s="9">
        <v>63</v>
      </c>
      <c r="E802" s="9">
        <v>240.6</v>
      </c>
      <c r="F802" s="9">
        <v>233.40856487862581</v>
      </c>
      <c r="G802" s="9">
        <v>2020</v>
      </c>
      <c r="H802" s="10">
        <v>8.0658434983291269E-4</v>
      </c>
    </row>
    <row r="803" spans="1:8" x14ac:dyDescent="0.2">
      <c r="A803" s="9">
        <v>17</v>
      </c>
      <c r="B803" s="9" t="s">
        <v>40</v>
      </c>
      <c r="C803" s="9">
        <v>61</v>
      </c>
      <c r="D803" s="9">
        <v>64</v>
      </c>
      <c r="E803" s="9">
        <v>240.6</v>
      </c>
      <c r="F803" s="9">
        <v>232.6229201573997</v>
      </c>
      <c r="G803" s="9">
        <v>2020</v>
      </c>
      <c r="H803" s="10">
        <v>8.1558114595543752E-4</v>
      </c>
    </row>
    <row r="804" spans="1:8" x14ac:dyDescent="0.2">
      <c r="A804" s="9">
        <v>17</v>
      </c>
      <c r="B804" s="9" t="s">
        <v>40</v>
      </c>
      <c r="C804" s="9">
        <v>61</v>
      </c>
      <c r="D804" s="9">
        <v>65</v>
      </c>
      <c r="E804" s="9">
        <v>240.6</v>
      </c>
      <c r="F804" s="9">
        <v>231.8949129541499</v>
      </c>
      <c r="G804" s="9">
        <v>2020</v>
      </c>
      <c r="H804" s="10">
        <v>8.2421405941285135E-4</v>
      </c>
    </row>
    <row r="805" spans="1:8" x14ac:dyDescent="0.2">
      <c r="A805" s="9">
        <v>17</v>
      </c>
      <c r="B805" s="9" t="s">
        <v>40</v>
      </c>
      <c r="C805" s="9">
        <v>61</v>
      </c>
      <c r="D805" s="9">
        <v>66</v>
      </c>
      <c r="E805" s="9">
        <v>240.6</v>
      </c>
      <c r="F805" s="9">
        <v>231.22512191705232</v>
      </c>
      <c r="G805" s="9">
        <v>2020</v>
      </c>
      <c r="H805" s="10">
        <v>8.3242971502824775E-4</v>
      </c>
    </row>
    <row r="806" spans="1:8" x14ac:dyDescent="0.2">
      <c r="A806" s="9">
        <v>17</v>
      </c>
      <c r="B806" s="9" t="s">
        <v>40</v>
      </c>
      <c r="C806" s="9">
        <v>61</v>
      </c>
      <c r="D806" s="9">
        <v>67</v>
      </c>
      <c r="E806" s="9">
        <v>240.6</v>
      </c>
      <c r="F806" s="9">
        <v>230.61244434462694</v>
      </c>
      <c r="G806" s="9">
        <v>2020</v>
      </c>
      <c r="H806" s="10">
        <v>8.402679984840769E-4</v>
      </c>
    </row>
    <row r="807" spans="1:8" x14ac:dyDescent="0.2">
      <c r="A807" s="9">
        <v>17</v>
      </c>
      <c r="B807" s="9" t="s">
        <v>40</v>
      </c>
      <c r="C807" s="9">
        <v>61</v>
      </c>
      <c r="D807" s="9">
        <v>68</v>
      </c>
      <c r="E807" s="9">
        <v>240.6</v>
      </c>
      <c r="F807" s="9">
        <v>230.05710692696459</v>
      </c>
      <c r="G807" s="9">
        <v>2020</v>
      </c>
      <c r="H807" s="10">
        <v>8.4757081463001152E-4</v>
      </c>
    </row>
    <row r="808" spans="1:8" x14ac:dyDescent="0.2">
      <c r="A808" s="9">
        <v>17</v>
      </c>
      <c r="B808" s="9" t="s">
        <v>40</v>
      </c>
      <c r="C808" s="9">
        <v>61</v>
      </c>
      <c r="D808" s="9">
        <v>69</v>
      </c>
      <c r="E808" s="9">
        <v>240.6</v>
      </c>
      <c r="F808" s="9">
        <v>229.55840356678198</v>
      </c>
      <c r="G808" s="9">
        <v>2020</v>
      </c>
      <c r="H808" s="10">
        <v>8.5430648089556099E-4</v>
      </c>
    </row>
    <row r="809" spans="1:8" x14ac:dyDescent="0.2">
      <c r="A809" s="9">
        <v>17</v>
      </c>
      <c r="B809" s="9" t="s">
        <v>40</v>
      </c>
      <c r="C809" s="9">
        <v>61</v>
      </c>
      <c r="D809" s="9">
        <v>70</v>
      </c>
      <c r="E809" s="9">
        <v>240.6</v>
      </c>
      <c r="F809" s="9">
        <v>229.11496083726362</v>
      </c>
      <c r="G809" s="9">
        <v>2020</v>
      </c>
      <c r="H809" s="10">
        <v>8.6039161580589722E-4</v>
      </c>
    </row>
    <row r="810" spans="1:8" x14ac:dyDescent="0.2">
      <c r="A810" s="9">
        <v>17</v>
      </c>
      <c r="B810" s="9" t="s">
        <v>40</v>
      </c>
      <c r="C810" s="9">
        <v>61</v>
      </c>
      <c r="D810" s="9">
        <v>71</v>
      </c>
      <c r="E810" s="9">
        <v>240.6</v>
      </c>
      <c r="F810" s="9">
        <v>228.72495071163692</v>
      </c>
      <c r="G810" s="9">
        <v>2020</v>
      </c>
      <c r="H810" s="10">
        <v>8.6574439084367133E-4</v>
      </c>
    </row>
    <row r="811" spans="1:8" x14ac:dyDescent="0.2">
      <c r="A811" s="9">
        <v>17</v>
      </c>
      <c r="B811" s="9" t="s">
        <v>40</v>
      </c>
      <c r="C811" s="9">
        <v>61</v>
      </c>
      <c r="D811" s="9">
        <v>72</v>
      </c>
      <c r="E811" s="9">
        <v>240.6</v>
      </c>
      <c r="F811" s="9">
        <v>228.38553266939465</v>
      </c>
      <c r="G811" s="9">
        <v>2020</v>
      </c>
      <c r="H811" s="10">
        <v>8.7040817962803915E-4</v>
      </c>
    </row>
    <row r="812" spans="1:8" x14ac:dyDescent="0.2">
      <c r="A812" s="9">
        <v>17</v>
      </c>
      <c r="B812" s="9" t="s">
        <v>40</v>
      </c>
      <c r="C812" s="9">
        <v>61</v>
      </c>
      <c r="D812" s="9">
        <v>73</v>
      </c>
      <c r="E812" s="9">
        <v>240.6</v>
      </c>
      <c r="F812" s="9">
        <v>228.09402519938189</v>
      </c>
      <c r="G812" s="9">
        <v>2020</v>
      </c>
      <c r="H812" s="10">
        <v>8.7435293199221681E-4</v>
      </c>
    </row>
    <row r="813" spans="1:8" x14ac:dyDescent="0.2">
      <c r="A813" s="9">
        <v>17</v>
      </c>
      <c r="B813" s="9" t="s">
        <v>40</v>
      </c>
      <c r="C813" s="9">
        <v>61</v>
      </c>
      <c r="D813" s="9">
        <v>74</v>
      </c>
      <c r="E813" s="9">
        <v>240.6</v>
      </c>
      <c r="F813" s="9">
        <v>227.84701890451734</v>
      </c>
      <c r="G813" s="9">
        <v>2020</v>
      </c>
      <c r="H813" s="10">
        <v>8.7759696604267654E-4</v>
      </c>
    </row>
    <row r="814" spans="1:8" x14ac:dyDescent="0.2">
      <c r="A814" s="9">
        <v>17</v>
      </c>
      <c r="B814" s="9" t="s">
        <v>40</v>
      </c>
      <c r="C814" s="9">
        <v>61</v>
      </c>
      <c r="D814" s="9">
        <v>75</v>
      </c>
      <c r="E814" s="9">
        <v>240.6</v>
      </c>
      <c r="F814" s="9">
        <v>227.64069228738379</v>
      </c>
      <c r="G814" s="9">
        <v>2020</v>
      </c>
      <c r="H814" s="10">
        <v>8.8020026938132327E-4</v>
      </c>
    </row>
    <row r="815" spans="1:8" x14ac:dyDescent="0.2">
      <c r="A815" s="9">
        <v>17</v>
      </c>
      <c r="B815" s="9" t="s">
        <v>40</v>
      </c>
      <c r="C815" s="9">
        <v>61</v>
      </c>
      <c r="D815" s="9">
        <v>76</v>
      </c>
      <c r="E815" s="9">
        <v>240.6</v>
      </c>
      <c r="F815" s="9">
        <v>227.47112997872486</v>
      </c>
      <c r="G815" s="9">
        <v>2020</v>
      </c>
      <c r="H815" s="10">
        <v>8.8221771443155919E-4</v>
      </c>
    </row>
    <row r="816" spans="1:8" x14ac:dyDescent="0.2">
      <c r="A816" s="9">
        <v>17</v>
      </c>
      <c r="B816" s="9" t="s">
        <v>40</v>
      </c>
      <c r="C816" s="9">
        <v>61</v>
      </c>
      <c r="D816" s="9">
        <v>77</v>
      </c>
      <c r="E816" s="9">
        <v>240.6</v>
      </c>
      <c r="F816" s="9">
        <v>227.33360730800118</v>
      </c>
      <c r="G816" s="9">
        <v>2020</v>
      </c>
      <c r="H816" s="10">
        <v>8.8375644941750882E-4</v>
      </c>
    </row>
    <row r="817" spans="1:8" x14ac:dyDescent="0.2">
      <c r="A817" s="9">
        <v>17</v>
      </c>
      <c r="B817" s="9" t="s">
        <v>40</v>
      </c>
      <c r="C817" s="9">
        <v>61</v>
      </c>
      <c r="D817" s="9">
        <v>78</v>
      </c>
      <c r="E817" s="9">
        <v>240.6</v>
      </c>
      <c r="F817" s="9">
        <v>227.22377932825924</v>
      </c>
      <c r="G817" s="9">
        <v>2020</v>
      </c>
      <c r="H817" s="10">
        <v>8.8489465675579732E-4</v>
      </c>
    </row>
    <row r="818" spans="1:8" x14ac:dyDescent="0.2">
      <c r="A818" s="9">
        <v>17</v>
      </c>
      <c r="B818" s="9" t="s">
        <v>40</v>
      </c>
      <c r="C818" s="9">
        <v>61</v>
      </c>
      <c r="D818" s="9">
        <v>79</v>
      </c>
      <c r="E818" s="9">
        <v>240.6</v>
      </c>
      <c r="F818" s="9">
        <v>227.13758453701558</v>
      </c>
      <c r="G818" s="9">
        <v>2020</v>
      </c>
      <c r="H818" s="10">
        <v>8.8571083959067796E-4</v>
      </c>
    </row>
    <row r="819" spans="1:8" x14ac:dyDescent="0.2">
      <c r="A819" s="9">
        <v>17</v>
      </c>
      <c r="B819" s="9" t="s">
        <v>40</v>
      </c>
      <c r="C819" s="9">
        <v>61</v>
      </c>
      <c r="D819" s="9">
        <v>80</v>
      </c>
      <c r="E819" s="9">
        <v>240.6</v>
      </c>
      <c r="F819" s="9">
        <v>227.07102622843908</v>
      </c>
      <c r="G819" s="9">
        <v>2020</v>
      </c>
      <c r="H819" s="10">
        <v>8.8628775582331868E-4</v>
      </c>
    </row>
    <row r="820" spans="1:8" x14ac:dyDescent="0.2">
      <c r="A820" s="9">
        <v>17</v>
      </c>
      <c r="B820" s="9" t="s">
        <v>40</v>
      </c>
      <c r="C820" s="9">
        <v>61</v>
      </c>
      <c r="D820" s="9">
        <v>81</v>
      </c>
      <c r="E820" s="9">
        <v>240.6</v>
      </c>
      <c r="F820" s="9">
        <v>227.02046281464584</v>
      </c>
      <c r="G820" s="9">
        <v>2020</v>
      </c>
      <c r="H820" s="10">
        <v>8.8669183956015783E-4</v>
      </c>
    </row>
    <row r="821" spans="1:8" x14ac:dyDescent="0.2">
      <c r="A821" s="9">
        <v>17</v>
      </c>
      <c r="B821" s="9" t="s">
        <v>40</v>
      </c>
      <c r="C821" s="9">
        <v>61</v>
      </c>
      <c r="D821" s="9">
        <v>82</v>
      </c>
      <c r="E821" s="9">
        <v>240.6</v>
      </c>
      <c r="F821" s="9">
        <v>226.98275060135137</v>
      </c>
      <c r="G821" s="9">
        <v>2020</v>
      </c>
      <c r="H821" s="10">
        <v>8.8698473207408587E-4</v>
      </c>
    </row>
    <row r="822" spans="1:8" x14ac:dyDescent="0.2">
      <c r="A822" s="9">
        <v>17</v>
      </c>
      <c r="B822" s="9" t="s">
        <v>40</v>
      </c>
      <c r="C822" s="9">
        <v>61</v>
      </c>
      <c r="D822" s="9">
        <v>83</v>
      </c>
      <c r="E822" s="9">
        <v>240.6</v>
      </c>
      <c r="F822" s="9">
        <v>226.95511061639277</v>
      </c>
      <c r="G822" s="9">
        <v>2020</v>
      </c>
      <c r="H822" s="10">
        <v>8.8720445016571476E-4</v>
      </c>
    </row>
    <row r="823" spans="1:8" x14ac:dyDescent="0.2">
      <c r="A823" s="9">
        <v>17</v>
      </c>
      <c r="B823" s="9" t="s">
        <v>40</v>
      </c>
      <c r="C823" s="9">
        <v>61</v>
      </c>
      <c r="D823" s="9">
        <v>84</v>
      </c>
      <c r="E823" s="9">
        <v>240.6</v>
      </c>
      <c r="F823" s="9">
        <v>226.93523524185068</v>
      </c>
      <c r="G823" s="9">
        <v>2020</v>
      </c>
      <c r="H823" s="10">
        <v>8.8737221599296807E-4</v>
      </c>
    </row>
    <row r="824" spans="1:8" x14ac:dyDescent="0.2">
      <c r="A824" s="9">
        <v>17</v>
      </c>
      <c r="B824" s="9" t="s">
        <v>40</v>
      </c>
      <c r="C824" s="9">
        <v>61</v>
      </c>
      <c r="D824" s="9">
        <v>85</v>
      </c>
      <c r="E824" s="9">
        <v>240.6</v>
      </c>
      <c r="F824" s="9">
        <v>226.92122627721497</v>
      </c>
      <c r="G824" s="9">
        <v>2020</v>
      </c>
      <c r="H824" s="10">
        <v>8.8750533173291611E-4</v>
      </c>
    </row>
    <row r="825" spans="1:8" x14ac:dyDescent="0.2">
      <c r="A825" s="9">
        <v>17</v>
      </c>
      <c r="B825" s="9" t="s">
        <v>40</v>
      </c>
      <c r="C825" s="9">
        <v>61</v>
      </c>
      <c r="D825" s="9">
        <v>86</v>
      </c>
      <c r="E825" s="9">
        <v>240.6</v>
      </c>
      <c r="F825" s="9">
        <v>226.91156341312544</v>
      </c>
      <c r="G825" s="9">
        <v>2020</v>
      </c>
      <c r="H825" s="10">
        <v>8.8761286495267011E-4</v>
      </c>
    </row>
    <row r="826" spans="1:8" x14ac:dyDescent="0.2">
      <c r="A826" s="9">
        <v>17</v>
      </c>
      <c r="B826" s="9" t="s">
        <v>40</v>
      </c>
      <c r="C826" s="9">
        <v>61</v>
      </c>
      <c r="D826" s="9">
        <v>87</v>
      </c>
      <c r="E826" s="9">
        <v>240.6</v>
      </c>
      <c r="F826" s="9">
        <v>226.90503374494799</v>
      </c>
      <c r="G826" s="9">
        <v>2020</v>
      </c>
      <c r="H826" s="10">
        <v>8.8769985268195037E-4</v>
      </c>
    </row>
    <row r="827" spans="1:8" x14ac:dyDescent="0.2">
      <c r="A827" s="9">
        <v>17</v>
      </c>
      <c r="B827" s="9" t="s">
        <v>40</v>
      </c>
      <c r="C827" s="9">
        <v>61</v>
      </c>
      <c r="D827" s="9">
        <v>88</v>
      </c>
      <c r="E827" s="9">
        <v>240.6</v>
      </c>
      <c r="F827" s="9">
        <v>226.90069896057076</v>
      </c>
      <c r="G827" s="9">
        <v>2020</v>
      </c>
      <c r="H827" s="10">
        <v>8.8776844475804597E-4</v>
      </c>
    </row>
    <row r="828" spans="1:8" x14ac:dyDescent="0.2">
      <c r="A828" s="9">
        <v>17</v>
      </c>
      <c r="B828" s="9" t="s">
        <v>40</v>
      </c>
      <c r="C828" s="9">
        <v>61</v>
      </c>
      <c r="D828" s="9">
        <v>89</v>
      </c>
      <c r="E828" s="9">
        <v>240.6</v>
      </c>
      <c r="F828" s="9">
        <v>226.89787058899751</v>
      </c>
      <c r="G828" s="9">
        <v>2020</v>
      </c>
      <c r="H828" s="10">
        <v>8.8782171874971622E-4</v>
      </c>
    </row>
    <row r="829" spans="1:8" x14ac:dyDescent="0.2">
      <c r="A829" s="9">
        <v>17</v>
      </c>
      <c r="B829" s="9" t="s">
        <v>40</v>
      </c>
      <c r="C829" s="9">
        <v>61</v>
      </c>
      <c r="D829" s="9">
        <v>90</v>
      </c>
      <c r="E829" s="9">
        <v>240.6</v>
      </c>
      <c r="F829" s="9">
        <v>226.89605778999766</v>
      </c>
      <c r="G829" s="9">
        <v>2020</v>
      </c>
      <c r="H829" s="10">
        <v>8.878623358683196E-4</v>
      </c>
    </row>
    <row r="830" spans="1:8" x14ac:dyDescent="0.2">
      <c r="A830" s="9">
        <v>17</v>
      </c>
      <c r="B830" s="9" t="s">
        <v>40</v>
      </c>
      <c r="C830" s="9">
        <v>62</v>
      </c>
      <c r="D830" s="9">
        <v>55</v>
      </c>
      <c r="E830" s="9">
        <v>240.6</v>
      </c>
      <c r="F830" s="9">
        <v>239.31399337860154</v>
      </c>
      <c r="G830" s="9">
        <v>2020</v>
      </c>
      <c r="H830" s="10">
        <v>7.4828843192135995E-4</v>
      </c>
    </row>
    <row r="831" spans="1:8" x14ac:dyDescent="0.2">
      <c r="A831" s="9">
        <v>17</v>
      </c>
      <c r="B831" s="9" t="s">
        <v>40</v>
      </c>
      <c r="C831" s="9">
        <v>62</v>
      </c>
      <c r="D831" s="9">
        <v>56</v>
      </c>
      <c r="E831" s="9">
        <v>240.6</v>
      </c>
      <c r="F831" s="9">
        <v>238.11164275758446</v>
      </c>
      <c r="G831" s="9">
        <v>2020</v>
      </c>
      <c r="H831" s="10">
        <v>7.5823044920530277E-4</v>
      </c>
    </row>
    <row r="832" spans="1:8" x14ac:dyDescent="0.2">
      <c r="A832" s="9">
        <v>17</v>
      </c>
      <c r="B832" s="9" t="s">
        <v>40</v>
      </c>
      <c r="C832" s="9">
        <v>62</v>
      </c>
      <c r="D832" s="9">
        <v>57</v>
      </c>
      <c r="E832" s="9">
        <v>240.6</v>
      </c>
      <c r="F832" s="9">
        <v>236.93403249103267</v>
      </c>
      <c r="G832" s="9">
        <v>2020</v>
      </c>
      <c r="H832" s="10">
        <v>7.6817306157936837E-4</v>
      </c>
    </row>
    <row r="833" spans="1:8" x14ac:dyDescent="0.2">
      <c r="A833" s="9">
        <v>17</v>
      </c>
      <c r="B833" s="9" t="s">
        <v>40</v>
      </c>
      <c r="C833" s="9">
        <v>62</v>
      </c>
      <c r="D833" s="9">
        <v>58</v>
      </c>
      <c r="E833" s="9">
        <v>240.6</v>
      </c>
      <c r="F833" s="9">
        <v>235.7873071744815</v>
      </c>
      <c r="G833" s="9">
        <v>2020</v>
      </c>
      <c r="H833" s="10">
        <v>7.7802432289667662E-4</v>
      </c>
    </row>
    <row r="834" spans="1:8" x14ac:dyDescent="0.2">
      <c r="A834" s="9">
        <v>17</v>
      </c>
      <c r="B834" s="9" t="s">
        <v>40</v>
      </c>
      <c r="C834" s="9">
        <v>62</v>
      </c>
      <c r="D834" s="9">
        <v>59</v>
      </c>
      <c r="E834" s="9">
        <v>240.6</v>
      </c>
      <c r="F834" s="9">
        <v>234.67633493647327</v>
      </c>
      <c r="G834" s="9">
        <v>2020</v>
      </c>
      <c r="H834" s="10">
        <v>7.8786360522411581E-4</v>
      </c>
    </row>
    <row r="835" spans="1:8" x14ac:dyDescent="0.2">
      <c r="A835" s="9">
        <v>17</v>
      </c>
      <c r="B835" s="9" t="s">
        <v>40</v>
      </c>
      <c r="C835" s="9">
        <v>62</v>
      </c>
      <c r="D835" s="9">
        <v>60</v>
      </c>
      <c r="E835" s="9">
        <v>240.6</v>
      </c>
      <c r="F835" s="9">
        <v>233.60673373510005</v>
      </c>
      <c r="G835" s="9">
        <v>2020</v>
      </c>
      <c r="H835" s="10">
        <v>7.9754864609413265E-4</v>
      </c>
    </row>
    <row r="836" spans="1:8" x14ac:dyDescent="0.2">
      <c r="A836" s="9">
        <v>17</v>
      </c>
      <c r="B836" s="9" t="s">
        <v>40</v>
      </c>
      <c r="C836" s="9">
        <v>62</v>
      </c>
      <c r="D836" s="9">
        <v>61</v>
      </c>
      <c r="E836" s="9">
        <v>240.6</v>
      </c>
      <c r="F836" s="9">
        <v>232.58325910922281</v>
      </c>
      <c r="G836" s="9">
        <v>2020</v>
      </c>
      <c r="H836" s="10">
        <v>8.071181859839135E-4</v>
      </c>
    </row>
    <row r="837" spans="1:8" x14ac:dyDescent="0.2">
      <c r="A837" s="9">
        <v>17</v>
      </c>
      <c r="B837" s="9" t="s">
        <v>40</v>
      </c>
      <c r="C837" s="9">
        <v>62</v>
      </c>
      <c r="D837" s="9">
        <v>62</v>
      </c>
      <c r="E837" s="9">
        <v>240.6</v>
      </c>
      <c r="F837" s="9">
        <v>231.61012361399025</v>
      </c>
      <c r="G837" s="9">
        <v>2020</v>
      </c>
      <c r="H837" s="10">
        <v>8.1648776728276019E-4</v>
      </c>
    </row>
    <row r="838" spans="1:8" x14ac:dyDescent="0.2">
      <c r="A838" s="9">
        <v>17</v>
      </c>
      <c r="B838" s="9" t="s">
        <v>40</v>
      </c>
      <c r="C838" s="9">
        <v>62</v>
      </c>
      <c r="D838" s="9">
        <v>63</v>
      </c>
      <c r="E838" s="9">
        <v>240.6</v>
      </c>
      <c r="F838" s="9">
        <v>230.69125086089639</v>
      </c>
      <c r="G838" s="9">
        <v>2020</v>
      </c>
      <c r="H838" s="10">
        <v>8.256129231212294E-4</v>
      </c>
    </row>
    <row r="839" spans="1:8" x14ac:dyDescent="0.2">
      <c r="A839" s="9">
        <v>17</v>
      </c>
      <c r="B839" s="9" t="s">
        <v>40</v>
      </c>
      <c r="C839" s="9">
        <v>62</v>
      </c>
      <c r="D839" s="9">
        <v>64</v>
      </c>
      <c r="E839" s="9">
        <v>240.6</v>
      </c>
      <c r="F839" s="9">
        <v>229.82958285498967</v>
      </c>
      <c r="G839" s="9">
        <v>2020</v>
      </c>
      <c r="H839" s="10">
        <v>8.3442043657390203E-4</v>
      </c>
    </row>
    <row r="840" spans="1:8" x14ac:dyDescent="0.2">
      <c r="A840" s="9">
        <v>17</v>
      </c>
      <c r="B840" s="9" t="s">
        <v>40</v>
      </c>
      <c r="C840" s="9">
        <v>62</v>
      </c>
      <c r="D840" s="9">
        <v>65</v>
      </c>
      <c r="E840" s="9">
        <v>240.6</v>
      </c>
      <c r="F840" s="9">
        <v>229.02788374477643</v>
      </c>
      <c r="G840" s="9">
        <v>2020</v>
      </c>
      <c r="H840" s="10">
        <v>8.4283353467255783E-4</v>
      </c>
    </row>
    <row r="841" spans="1:8" x14ac:dyDescent="0.2">
      <c r="A841" s="9">
        <v>17</v>
      </c>
      <c r="B841" s="9" t="s">
        <v>40</v>
      </c>
      <c r="C841" s="9">
        <v>62</v>
      </c>
      <c r="D841" s="9">
        <v>66</v>
      </c>
      <c r="E841" s="9">
        <v>240.6</v>
      </c>
      <c r="F841" s="9">
        <v>228.28744822894382</v>
      </c>
      <c r="G841" s="9">
        <v>2020</v>
      </c>
      <c r="H841" s="10">
        <v>8.5080788279046082E-4</v>
      </c>
    </row>
    <row r="842" spans="1:8" x14ac:dyDescent="0.2">
      <c r="A842" s="9">
        <v>17</v>
      </c>
      <c r="B842" s="9" t="s">
        <v>40</v>
      </c>
      <c r="C842" s="9">
        <v>62</v>
      </c>
      <c r="D842" s="9">
        <v>67</v>
      </c>
      <c r="E842" s="9">
        <v>240.6</v>
      </c>
      <c r="F842" s="9">
        <v>227.60767559320692</v>
      </c>
      <c r="G842" s="9">
        <v>2020</v>
      </c>
      <c r="H842" s="10">
        <v>8.584038596222603E-4</v>
      </c>
    </row>
    <row r="843" spans="1:8" x14ac:dyDescent="0.2">
      <c r="A843" s="9">
        <v>17</v>
      </c>
      <c r="B843" s="9" t="s">
        <v>40</v>
      </c>
      <c r="C843" s="9">
        <v>62</v>
      </c>
      <c r="D843" s="9">
        <v>68</v>
      </c>
      <c r="E843" s="9">
        <v>240.6</v>
      </c>
      <c r="F843" s="9">
        <v>226.98942884684175</v>
      </c>
      <c r="G843" s="9">
        <v>2020</v>
      </c>
      <c r="H843" s="10">
        <v>8.6545834981604109E-4</v>
      </c>
    </row>
    <row r="844" spans="1:8" x14ac:dyDescent="0.2">
      <c r="A844" s="9">
        <v>17</v>
      </c>
      <c r="B844" s="9" t="s">
        <v>40</v>
      </c>
      <c r="C844" s="9">
        <v>62</v>
      </c>
      <c r="D844" s="9">
        <v>69</v>
      </c>
      <c r="E844" s="9">
        <v>240.6</v>
      </c>
      <c r="F844" s="9">
        <v>226.43248755233589</v>
      </c>
      <c r="G844" s="9">
        <v>2020</v>
      </c>
      <c r="H844" s="10">
        <v>8.7194927462988796E-4</v>
      </c>
    </row>
    <row r="845" spans="1:8" x14ac:dyDescent="0.2">
      <c r="A845" s="9">
        <v>17</v>
      </c>
      <c r="B845" s="9" t="s">
        <v>40</v>
      </c>
      <c r="C845" s="9">
        <v>62</v>
      </c>
      <c r="D845" s="9">
        <v>70</v>
      </c>
      <c r="E845" s="9">
        <v>240.6</v>
      </c>
      <c r="F845" s="9">
        <v>225.93583809675312</v>
      </c>
      <c r="G845" s="9">
        <v>2020</v>
      </c>
      <c r="H845" s="10">
        <v>8.7779244765034384E-4</v>
      </c>
    </row>
    <row r="846" spans="1:8" x14ac:dyDescent="0.2">
      <c r="A846" s="9">
        <v>17</v>
      </c>
      <c r="B846" s="9" t="s">
        <v>40</v>
      </c>
      <c r="C846" s="9">
        <v>62</v>
      </c>
      <c r="D846" s="9">
        <v>71</v>
      </c>
      <c r="E846" s="9">
        <v>240.6</v>
      </c>
      <c r="F846" s="9">
        <v>225.49789619162385</v>
      </c>
      <c r="G846" s="9">
        <v>2020</v>
      </c>
      <c r="H846" s="10">
        <v>8.8290216068030963E-4</v>
      </c>
    </row>
    <row r="847" spans="1:8" x14ac:dyDescent="0.2">
      <c r="A847" s="9">
        <v>17</v>
      </c>
      <c r="B847" s="9" t="s">
        <v>40</v>
      </c>
      <c r="C847" s="9">
        <v>62</v>
      </c>
      <c r="D847" s="9">
        <v>72</v>
      </c>
      <c r="E847" s="9">
        <v>240.6</v>
      </c>
      <c r="F847" s="9">
        <v>225.11587156110878</v>
      </c>
      <c r="G847" s="9">
        <v>2020</v>
      </c>
      <c r="H847" s="10">
        <v>8.873334010212026E-4</v>
      </c>
    </row>
    <row r="848" spans="1:8" x14ac:dyDescent="0.2">
      <c r="A848" s="9">
        <v>17</v>
      </c>
      <c r="B848" s="9" t="s">
        <v>40</v>
      </c>
      <c r="C848" s="9">
        <v>62</v>
      </c>
      <c r="D848" s="9">
        <v>73</v>
      </c>
      <c r="E848" s="9">
        <v>240.6</v>
      </c>
      <c r="F848" s="9">
        <v>224.78708702709514</v>
      </c>
      <c r="G848" s="9">
        <v>2020</v>
      </c>
      <c r="H848" s="10">
        <v>8.9105330373335633E-4</v>
      </c>
    </row>
    <row r="849" spans="1:8" x14ac:dyDescent="0.2">
      <c r="A849" s="9">
        <v>17</v>
      </c>
      <c r="B849" s="9" t="s">
        <v>40</v>
      </c>
      <c r="C849" s="9">
        <v>62</v>
      </c>
      <c r="D849" s="9">
        <v>74</v>
      </c>
      <c r="E849" s="9">
        <v>240.6</v>
      </c>
      <c r="F849" s="9">
        <v>224.50797804137969</v>
      </c>
      <c r="G849" s="9">
        <v>2020</v>
      </c>
      <c r="H849" s="10">
        <v>8.940804080117778E-4</v>
      </c>
    </row>
    <row r="850" spans="1:8" x14ac:dyDescent="0.2">
      <c r="A850" s="9">
        <v>17</v>
      </c>
      <c r="B850" s="9" t="s">
        <v>40</v>
      </c>
      <c r="C850" s="9">
        <v>62</v>
      </c>
      <c r="D850" s="9">
        <v>75</v>
      </c>
      <c r="E850" s="9">
        <v>240.6</v>
      </c>
      <c r="F850" s="9">
        <v>224.27445309178594</v>
      </c>
      <c r="G850" s="9">
        <v>2020</v>
      </c>
      <c r="H850" s="10">
        <v>8.9647902405688847E-4</v>
      </c>
    </row>
    <row r="851" spans="1:8" x14ac:dyDescent="0.2">
      <c r="A851" s="9">
        <v>17</v>
      </c>
      <c r="B851" s="9" t="s">
        <v>40</v>
      </c>
      <c r="C851" s="9">
        <v>62</v>
      </c>
      <c r="D851" s="9">
        <v>76</v>
      </c>
      <c r="E851" s="9">
        <v>240.6</v>
      </c>
      <c r="F851" s="9">
        <v>224.08226144958496</v>
      </c>
      <c r="G851" s="9">
        <v>2020</v>
      </c>
      <c r="H851" s="10">
        <v>8.9830472553265039E-4</v>
      </c>
    </row>
    <row r="852" spans="1:8" x14ac:dyDescent="0.2">
      <c r="A852" s="9">
        <v>17</v>
      </c>
      <c r="B852" s="9" t="s">
        <v>40</v>
      </c>
      <c r="C852" s="9">
        <v>62</v>
      </c>
      <c r="D852" s="9">
        <v>77</v>
      </c>
      <c r="E852" s="9">
        <v>240.6</v>
      </c>
      <c r="F852" s="9">
        <v>223.92618515386525</v>
      </c>
      <c r="G852" s="9">
        <v>2020</v>
      </c>
      <c r="H852" s="10">
        <v>8.9967077653162056E-4</v>
      </c>
    </row>
    <row r="853" spans="1:8" x14ac:dyDescent="0.2">
      <c r="A853" s="9">
        <v>17</v>
      </c>
      <c r="B853" s="9" t="s">
        <v>40</v>
      </c>
      <c r="C853" s="9">
        <v>62</v>
      </c>
      <c r="D853" s="9">
        <v>78</v>
      </c>
      <c r="E853" s="9">
        <v>240.6</v>
      </c>
      <c r="F853" s="9">
        <v>223.8014030641173</v>
      </c>
      <c r="G853" s="9">
        <v>2020</v>
      </c>
      <c r="H853" s="10">
        <v>9.0065701308147277E-4</v>
      </c>
    </row>
    <row r="854" spans="1:8" x14ac:dyDescent="0.2">
      <c r="A854" s="9">
        <v>17</v>
      </c>
      <c r="B854" s="9" t="s">
        <v>40</v>
      </c>
      <c r="C854" s="9">
        <v>62</v>
      </c>
      <c r="D854" s="9">
        <v>79</v>
      </c>
      <c r="E854" s="9">
        <v>240.6</v>
      </c>
      <c r="F854" s="9">
        <v>223.70338071318099</v>
      </c>
      <c r="G854" s="9">
        <v>2020</v>
      </c>
      <c r="H854" s="10">
        <v>9.0134300016248199E-4</v>
      </c>
    </row>
    <row r="855" spans="1:8" x14ac:dyDescent="0.2">
      <c r="A855" s="9">
        <v>17</v>
      </c>
      <c r="B855" s="9" t="s">
        <v>40</v>
      </c>
      <c r="C855" s="9">
        <v>62</v>
      </c>
      <c r="D855" s="9">
        <v>80</v>
      </c>
      <c r="E855" s="9">
        <v>240.6</v>
      </c>
      <c r="F855" s="9">
        <v>223.62762805512634</v>
      </c>
      <c r="G855" s="9">
        <v>2020</v>
      </c>
      <c r="H855" s="10">
        <v>9.0181277733573592E-4</v>
      </c>
    </row>
    <row r="856" spans="1:8" x14ac:dyDescent="0.2">
      <c r="A856" s="9">
        <v>17</v>
      </c>
      <c r="B856" s="9" t="s">
        <v>40</v>
      </c>
      <c r="C856" s="9">
        <v>62</v>
      </c>
      <c r="D856" s="9">
        <v>81</v>
      </c>
      <c r="E856" s="9">
        <v>240.6</v>
      </c>
      <c r="F856" s="9">
        <v>223.57003968585479</v>
      </c>
      <c r="G856" s="9">
        <v>2020</v>
      </c>
      <c r="H856" s="10">
        <v>9.0213211925186504E-4</v>
      </c>
    </row>
    <row r="857" spans="1:8" x14ac:dyDescent="0.2">
      <c r="A857" s="9">
        <v>17</v>
      </c>
      <c r="B857" s="9" t="s">
        <v>40</v>
      </c>
      <c r="C857" s="9">
        <v>62</v>
      </c>
      <c r="D857" s="9">
        <v>82</v>
      </c>
      <c r="E857" s="9">
        <v>240.6</v>
      </c>
      <c r="F857" s="9">
        <v>223.52706281769989</v>
      </c>
      <c r="G857" s="9">
        <v>2020</v>
      </c>
      <c r="H857" s="10">
        <v>9.0236270454743524E-4</v>
      </c>
    </row>
    <row r="858" spans="1:8" x14ac:dyDescent="0.2">
      <c r="A858" s="9">
        <v>17</v>
      </c>
      <c r="B858" s="9" t="s">
        <v>40</v>
      </c>
      <c r="C858" s="9">
        <v>62</v>
      </c>
      <c r="D858" s="9">
        <v>83</v>
      </c>
      <c r="E858" s="9">
        <v>240.6</v>
      </c>
      <c r="F858" s="9">
        <v>223.49554984734829</v>
      </c>
      <c r="G858" s="9">
        <v>2020</v>
      </c>
      <c r="H858" s="10">
        <v>9.02539702048742E-4</v>
      </c>
    </row>
    <row r="859" spans="1:8" x14ac:dyDescent="0.2">
      <c r="A859" s="9">
        <v>17</v>
      </c>
      <c r="B859" s="9" t="s">
        <v>40</v>
      </c>
      <c r="C859" s="9">
        <v>62</v>
      </c>
      <c r="D859" s="9">
        <v>84</v>
      </c>
      <c r="E859" s="9">
        <v>240.6</v>
      </c>
      <c r="F859" s="9">
        <v>223.47288135563414</v>
      </c>
      <c r="G859" s="9">
        <v>2020</v>
      </c>
      <c r="H859" s="10">
        <v>9.0268010830065447E-4</v>
      </c>
    </row>
    <row r="860" spans="1:8" x14ac:dyDescent="0.2">
      <c r="A860" s="9">
        <v>17</v>
      </c>
      <c r="B860" s="9" t="s">
        <v>40</v>
      </c>
      <c r="C860" s="9">
        <v>62</v>
      </c>
      <c r="D860" s="9">
        <v>85</v>
      </c>
      <c r="E860" s="9">
        <v>240.6</v>
      </c>
      <c r="F860" s="9">
        <v>223.45689924492731</v>
      </c>
      <c r="G860" s="9">
        <v>2020</v>
      </c>
      <c r="H860" s="10">
        <v>9.0279779749478397E-4</v>
      </c>
    </row>
    <row r="861" spans="1:8" x14ac:dyDescent="0.2">
      <c r="A861" s="9">
        <v>17</v>
      </c>
      <c r="B861" s="9" t="s">
        <v>40</v>
      </c>
      <c r="C861" s="9">
        <v>62</v>
      </c>
      <c r="D861" s="9">
        <v>86</v>
      </c>
      <c r="E861" s="9">
        <v>240.6</v>
      </c>
      <c r="F861" s="9">
        <v>223.445873236784</v>
      </c>
      <c r="G861" s="9">
        <v>2020</v>
      </c>
      <c r="H861" s="10">
        <v>9.0289835658779061E-4</v>
      </c>
    </row>
    <row r="862" spans="1:8" x14ac:dyDescent="0.2">
      <c r="A862" s="9">
        <v>17</v>
      </c>
      <c r="B862" s="9" t="s">
        <v>40</v>
      </c>
      <c r="C862" s="9">
        <v>62</v>
      </c>
      <c r="D862" s="9">
        <v>87</v>
      </c>
      <c r="E862" s="9">
        <v>240.6</v>
      </c>
      <c r="F862" s="9">
        <v>223.43842180333522</v>
      </c>
      <c r="G862" s="9">
        <v>2020</v>
      </c>
      <c r="H862" s="10">
        <v>9.0298382597238716E-4</v>
      </c>
    </row>
    <row r="863" spans="1:8" x14ac:dyDescent="0.2">
      <c r="A863" s="9">
        <v>17</v>
      </c>
      <c r="B863" s="9" t="s">
        <v>40</v>
      </c>
      <c r="C863" s="9">
        <v>62</v>
      </c>
      <c r="D863" s="9">
        <v>88</v>
      </c>
      <c r="E863" s="9">
        <v>240.6</v>
      </c>
      <c r="F863" s="9">
        <v>223.43347556696298</v>
      </c>
      <c r="G863" s="9">
        <v>2020</v>
      </c>
      <c r="H863" s="10">
        <v>9.0305386832834067E-4</v>
      </c>
    </row>
    <row r="864" spans="1:8" x14ac:dyDescent="0.2">
      <c r="A864" s="9">
        <v>17</v>
      </c>
      <c r="B864" s="9" t="s">
        <v>40</v>
      </c>
      <c r="C864" s="9">
        <v>62</v>
      </c>
      <c r="D864" s="9">
        <v>89</v>
      </c>
      <c r="E864" s="9">
        <v>240.6</v>
      </c>
      <c r="F864" s="9">
        <v>223.43024947728122</v>
      </c>
      <c r="G864" s="9">
        <v>2020</v>
      </c>
      <c r="H864" s="10">
        <v>9.0311005133641791E-4</v>
      </c>
    </row>
    <row r="865" spans="1:8" x14ac:dyDescent="0.2">
      <c r="A865" s="9">
        <v>17</v>
      </c>
      <c r="B865" s="9" t="s">
        <v>40</v>
      </c>
      <c r="C865" s="9">
        <v>62</v>
      </c>
      <c r="D865" s="9">
        <v>90</v>
      </c>
      <c r="E865" s="9">
        <v>240.6</v>
      </c>
      <c r="F865" s="9">
        <v>223.42818348495649</v>
      </c>
      <c r="G865" s="9">
        <v>2020</v>
      </c>
      <c r="H865" s="10">
        <v>9.0315408340194418E-4</v>
      </c>
    </row>
    <row r="866" spans="1:8" x14ac:dyDescent="0.2">
      <c r="A866" s="9">
        <v>17</v>
      </c>
      <c r="B866" s="9" t="s">
        <v>40</v>
      </c>
      <c r="C866" s="9">
        <v>63</v>
      </c>
      <c r="D866" s="9">
        <v>55</v>
      </c>
      <c r="E866" s="9">
        <v>240.6</v>
      </c>
      <c r="F866" s="9">
        <v>237.22189706820654</v>
      </c>
      <c r="G866" s="9">
        <v>2020</v>
      </c>
      <c r="H866" s="10">
        <v>7.6525036712485242E-4</v>
      </c>
    </row>
    <row r="867" spans="1:8" x14ac:dyDescent="0.2">
      <c r="A867" s="9">
        <v>17</v>
      </c>
      <c r="B867" s="9" t="s">
        <v>40</v>
      </c>
      <c r="C867" s="9">
        <v>63</v>
      </c>
      <c r="D867" s="9">
        <v>56</v>
      </c>
      <c r="E867" s="9">
        <v>240.6</v>
      </c>
      <c r="F867" s="9">
        <v>235.95589210612764</v>
      </c>
      <c r="G867" s="9">
        <v>2020</v>
      </c>
      <c r="H867" s="10">
        <v>7.7545359442438965E-4</v>
      </c>
    </row>
    <row r="868" spans="1:8" x14ac:dyDescent="0.2">
      <c r="A868" s="9">
        <v>17</v>
      </c>
      <c r="B868" s="9" t="s">
        <v>40</v>
      </c>
      <c r="C868" s="9">
        <v>63</v>
      </c>
      <c r="D868" s="9">
        <v>57</v>
      </c>
      <c r="E868" s="9">
        <v>240.6</v>
      </c>
      <c r="F868" s="9">
        <v>234.71056198599186</v>
      </c>
      <c r="G868" s="9">
        <v>2020</v>
      </c>
      <c r="H868" s="10">
        <v>7.8558026225556809E-4</v>
      </c>
    </row>
    <row r="869" spans="1:8" x14ac:dyDescent="0.2">
      <c r="A869" s="9">
        <v>17</v>
      </c>
      <c r="B869" s="9" t="s">
        <v>40</v>
      </c>
      <c r="C869" s="9">
        <v>63</v>
      </c>
      <c r="D869" s="9">
        <v>58</v>
      </c>
      <c r="E869" s="9">
        <v>240.6</v>
      </c>
      <c r="F869" s="9">
        <v>233.49251947688725</v>
      </c>
      <c r="G869" s="9">
        <v>2020</v>
      </c>
      <c r="H869" s="10">
        <v>7.955356891613147E-4</v>
      </c>
    </row>
    <row r="870" spans="1:8" x14ac:dyDescent="0.2">
      <c r="A870" s="9">
        <v>17</v>
      </c>
      <c r="B870" s="9" t="s">
        <v>40</v>
      </c>
      <c r="C870" s="9">
        <v>63</v>
      </c>
      <c r="D870" s="9">
        <v>59</v>
      </c>
      <c r="E870" s="9">
        <v>240.6</v>
      </c>
      <c r="F870" s="9">
        <v>232.30714607689799</v>
      </c>
      <c r="G870" s="9">
        <v>2020</v>
      </c>
      <c r="H870" s="10">
        <v>8.0540316415360792E-4</v>
      </c>
    </row>
    <row r="871" spans="1:8" x14ac:dyDescent="0.2">
      <c r="A871" s="9">
        <v>17</v>
      </c>
      <c r="B871" s="9" t="s">
        <v>40</v>
      </c>
      <c r="C871" s="9">
        <v>63</v>
      </c>
      <c r="D871" s="9">
        <v>60</v>
      </c>
      <c r="E871" s="9">
        <v>240.6</v>
      </c>
      <c r="F871" s="9">
        <v>231.16074084419111</v>
      </c>
      <c r="G871" s="9">
        <v>2020</v>
      </c>
      <c r="H871" s="10">
        <v>8.1503520466507068E-4</v>
      </c>
    </row>
    <row r="872" spans="1:8" x14ac:dyDescent="0.2">
      <c r="A872" s="9">
        <v>17</v>
      </c>
      <c r="B872" s="9" t="s">
        <v>40</v>
      </c>
      <c r="C872" s="9">
        <v>63</v>
      </c>
      <c r="D872" s="9">
        <v>61</v>
      </c>
      <c r="E872" s="9">
        <v>240.6</v>
      </c>
      <c r="F872" s="9">
        <v>230.05878918014778</v>
      </c>
      <c r="G872" s="9">
        <v>2020</v>
      </c>
      <c r="H872" s="10">
        <v>8.2447961883056397E-4</v>
      </c>
    </row>
    <row r="873" spans="1:8" x14ac:dyDescent="0.2">
      <c r="A873" s="9">
        <v>17</v>
      </c>
      <c r="B873" s="9" t="s">
        <v>40</v>
      </c>
      <c r="C873" s="9">
        <v>63</v>
      </c>
      <c r="D873" s="9">
        <v>62</v>
      </c>
      <c r="E873" s="9">
        <v>240.6</v>
      </c>
      <c r="F873" s="9">
        <v>229.00629660170779</v>
      </c>
      <c r="G873" s="9">
        <v>2020</v>
      </c>
      <c r="H873" s="10">
        <v>8.3365141038060149E-4</v>
      </c>
    </row>
    <row r="874" spans="1:8" x14ac:dyDescent="0.2">
      <c r="A874" s="9">
        <v>17</v>
      </c>
      <c r="B874" s="9" t="s">
        <v>40</v>
      </c>
      <c r="C874" s="9">
        <v>63</v>
      </c>
      <c r="D874" s="9">
        <v>63</v>
      </c>
      <c r="E874" s="9">
        <v>240.6</v>
      </c>
      <c r="F874" s="9">
        <v>228.00807025720877</v>
      </c>
      <c r="G874" s="9">
        <v>2020</v>
      </c>
      <c r="H874" s="10">
        <v>8.425144484501861E-4</v>
      </c>
    </row>
    <row r="875" spans="1:8" x14ac:dyDescent="0.2">
      <c r="A875" s="9">
        <v>17</v>
      </c>
      <c r="B875" s="9" t="s">
        <v>40</v>
      </c>
      <c r="C875" s="9">
        <v>63</v>
      </c>
      <c r="D875" s="9">
        <v>64</v>
      </c>
      <c r="E875" s="9">
        <v>240.6</v>
      </c>
      <c r="F875" s="9">
        <v>227.06793134122003</v>
      </c>
      <c r="G875" s="9">
        <v>2020</v>
      </c>
      <c r="H875" s="10">
        <v>8.510011058368897E-4</v>
      </c>
    </row>
    <row r="876" spans="1:8" x14ac:dyDescent="0.2">
      <c r="A876" s="9">
        <v>17</v>
      </c>
      <c r="B876" s="9" t="s">
        <v>40</v>
      </c>
      <c r="C876" s="9">
        <v>63</v>
      </c>
      <c r="D876" s="9">
        <v>65</v>
      </c>
      <c r="E876" s="9">
        <v>240.6</v>
      </c>
      <c r="F876" s="9">
        <v>226.18956631364554</v>
      </c>
      <c r="G876" s="9">
        <v>2020</v>
      </c>
      <c r="H876" s="10">
        <v>8.5904318917381256E-4</v>
      </c>
    </row>
    <row r="877" spans="1:8" x14ac:dyDescent="0.2">
      <c r="A877" s="9">
        <v>17</v>
      </c>
      <c r="B877" s="9" t="s">
        <v>40</v>
      </c>
      <c r="C877" s="9">
        <v>63</v>
      </c>
      <c r="D877" s="9">
        <v>66</v>
      </c>
      <c r="E877" s="9">
        <v>240.6</v>
      </c>
      <c r="F877" s="9">
        <v>225.37507586709341</v>
      </c>
      <c r="G877" s="9">
        <v>2020</v>
      </c>
      <c r="H877" s="10">
        <v>8.6660733674636076E-4</v>
      </c>
    </row>
    <row r="878" spans="1:8" x14ac:dyDescent="0.2">
      <c r="A878" s="9">
        <v>17</v>
      </c>
      <c r="B878" s="9" t="s">
        <v>40</v>
      </c>
      <c r="C878" s="9">
        <v>63</v>
      </c>
      <c r="D878" s="9">
        <v>67</v>
      </c>
      <c r="E878" s="9">
        <v>240.6</v>
      </c>
      <c r="F878" s="9">
        <v>224.62445195390944</v>
      </c>
      <c r="G878" s="9">
        <v>2020</v>
      </c>
      <c r="H878" s="10">
        <v>8.7377833319734262E-4</v>
      </c>
    </row>
    <row r="879" spans="1:8" x14ac:dyDescent="0.2">
      <c r="A879" s="9">
        <v>17</v>
      </c>
      <c r="B879" s="9" t="s">
        <v>40</v>
      </c>
      <c r="C879" s="9">
        <v>63</v>
      </c>
      <c r="D879" s="9">
        <v>68</v>
      </c>
      <c r="E879" s="9">
        <v>240.6</v>
      </c>
      <c r="F879" s="9">
        <v>223.93931635495537</v>
      </c>
      <c r="G879" s="9">
        <v>2020</v>
      </c>
      <c r="H879" s="10">
        <v>8.8039081559175027E-4</v>
      </c>
    </row>
    <row r="880" spans="1:8" x14ac:dyDescent="0.2">
      <c r="A880" s="9">
        <v>17</v>
      </c>
      <c r="B880" s="9" t="s">
        <v>40</v>
      </c>
      <c r="C880" s="9">
        <v>63</v>
      </c>
      <c r="D880" s="9">
        <v>69</v>
      </c>
      <c r="E880" s="9">
        <v>240.6</v>
      </c>
      <c r="F880" s="9">
        <v>223.32005101800112</v>
      </c>
      <c r="G880" s="9">
        <v>2020</v>
      </c>
      <c r="H880" s="10">
        <v>8.8643678714747372E-4</v>
      </c>
    </row>
    <row r="881" spans="1:8" x14ac:dyDescent="0.2">
      <c r="A881" s="9">
        <v>17</v>
      </c>
      <c r="B881" s="9" t="s">
        <v>40</v>
      </c>
      <c r="C881" s="9">
        <v>63</v>
      </c>
      <c r="D881" s="9">
        <v>70</v>
      </c>
      <c r="E881" s="9">
        <v>240.6</v>
      </c>
      <c r="F881" s="9">
        <v>222.76610871148333</v>
      </c>
      <c r="G881" s="9">
        <v>2020</v>
      </c>
      <c r="H881" s="10">
        <v>8.9183497668071459E-4</v>
      </c>
    </row>
    <row r="882" spans="1:8" x14ac:dyDescent="0.2">
      <c r="A882" s="9">
        <v>17</v>
      </c>
      <c r="B882" s="9" t="s">
        <v>40</v>
      </c>
      <c r="C882" s="9">
        <v>63</v>
      </c>
      <c r="D882" s="9">
        <v>71</v>
      </c>
      <c r="E882" s="9">
        <v>240.6</v>
      </c>
      <c r="F882" s="9">
        <v>222.27625185356376</v>
      </c>
      <c r="G882" s="9">
        <v>2020</v>
      </c>
      <c r="H882" s="10">
        <v>8.9649926642780206E-4</v>
      </c>
    </row>
    <row r="883" spans="1:8" x14ac:dyDescent="0.2">
      <c r="A883" s="9">
        <v>17</v>
      </c>
      <c r="B883" s="9" t="s">
        <v>40</v>
      </c>
      <c r="C883" s="9">
        <v>63</v>
      </c>
      <c r="D883" s="9">
        <v>72</v>
      </c>
      <c r="E883" s="9">
        <v>240.6</v>
      </c>
      <c r="F883" s="9">
        <v>221.84782801866695</v>
      </c>
      <c r="G883" s="9">
        <v>2020</v>
      </c>
      <c r="H883" s="10">
        <v>9.0050153939416904E-4</v>
      </c>
    </row>
    <row r="884" spans="1:8" x14ac:dyDescent="0.2">
      <c r="A884" s="9">
        <v>17</v>
      </c>
      <c r="B884" s="9" t="s">
        <v>40</v>
      </c>
      <c r="C884" s="9">
        <v>63</v>
      </c>
      <c r="D884" s="9">
        <v>73</v>
      </c>
      <c r="E884" s="9">
        <v>240.6</v>
      </c>
      <c r="F884" s="9">
        <v>221.47824278806974</v>
      </c>
      <c r="G884" s="9">
        <v>2020</v>
      </c>
      <c r="H884" s="10">
        <v>9.0380935110641661E-4</v>
      </c>
    </row>
    <row r="885" spans="1:8" x14ac:dyDescent="0.2">
      <c r="A885" s="9">
        <v>17</v>
      </c>
      <c r="B885" s="9" t="s">
        <v>40</v>
      </c>
      <c r="C885" s="9">
        <v>63</v>
      </c>
      <c r="D885" s="9">
        <v>74</v>
      </c>
      <c r="E885" s="9">
        <v>240.6</v>
      </c>
      <c r="F885" s="9">
        <v>221.16383408731039</v>
      </c>
      <c r="G885" s="9">
        <v>2020</v>
      </c>
      <c r="H885" s="10">
        <v>9.0644432408649382E-4</v>
      </c>
    </row>
    <row r="886" spans="1:8" x14ac:dyDescent="0.2">
      <c r="A886" s="9">
        <v>17</v>
      </c>
      <c r="B886" s="9" t="s">
        <v>40</v>
      </c>
      <c r="C886" s="9">
        <v>63</v>
      </c>
      <c r="D886" s="9">
        <v>75</v>
      </c>
      <c r="E886" s="9">
        <v>240.6</v>
      </c>
      <c r="F886" s="9">
        <v>220.90027219959759</v>
      </c>
      <c r="G886" s="9">
        <v>2020</v>
      </c>
      <c r="H886" s="10">
        <v>9.0847782485551482E-4</v>
      </c>
    </row>
    <row r="887" spans="1:8" x14ac:dyDescent="0.2">
      <c r="A887" s="9">
        <v>17</v>
      </c>
      <c r="B887" s="9" t="s">
        <v>40</v>
      </c>
      <c r="C887" s="9">
        <v>63</v>
      </c>
      <c r="D887" s="9">
        <v>76</v>
      </c>
      <c r="E887" s="9">
        <v>240.6</v>
      </c>
      <c r="F887" s="9">
        <v>220.68298889927593</v>
      </c>
      <c r="G887" s="9">
        <v>2020</v>
      </c>
      <c r="H887" s="10">
        <v>9.0996795816927572E-4</v>
      </c>
    </row>
    <row r="888" spans="1:8" x14ac:dyDescent="0.2">
      <c r="A888" s="9">
        <v>17</v>
      </c>
      <c r="B888" s="9" t="s">
        <v>40</v>
      </c>
      <c r="C888" s="9">
        <v>63</v>
      </c>
      <c r="D888" s="9">
        <v>77</v>
      </c>
      <c r="E888" s="9">
        <v>240.6</v>
      </c>
      <c r="F888" s="9">
        <v>220.5062629676311</v>
      </c>
      <c r="G888" s="9">
        <v>2020</v>
      </c>
      <c r="H888" s="10">
        <v>9.1103559722983713E-4</v>
      </c>
    </row>
    <row r="889" spans="1:8" x14ac:dyDescent="0.2">
      <c r="A889" s="9">
        <v>17</v>
      </c>
      <c r="B889" s="9" t="s">
        <v>40</v>
      </c>
      <c r="C889" s="9">
        <v>63</v>
      </c>
      <c r="D889" s="9">
        <v>78</v>
      </c>
      <c r="E889" s="9">
        <v>240.6</v>
      </c>
      <c r="F889" s="9">
        <v>220.36477544715919</v>
      </c>
      <c r="G889" s="9">
        <v>2020</v>
      </c>
      <c r="H889" s="10">
        <v>9.1176196427568174E-4</v>
      </c>
    </row>
    <row r="890" spans="1:8" x14ac:dyDescent="0.2">
      <c r="A890" s="9">
        <v>17</v>
      </c>
      <c r="B890" s="9" t="s">
        <v>40</v>
      </c>
      <c r="C890" s="9">
        <v>63</v>
      </c>
      <c r="D890" s="9">
        <v>79</v>
      </c>
      <c r="E890" s="9">
        <v>240.6</v>
      </c>
      <c r="F890" s="9">
        <v>220.25349541123964</v>
      </c>
      <c r="G890" s="9">
        <v>2020</v>
      </c>
      <c r="H890" s="10">
        <v>9.1222748005483989E-4</v>
      </c>
    </row>
    <row r="891" spans="1:8" x14ac:dyDescent="0.2">
      <c r="A891" s="9">
        <v>17</v>
      </c>
      <c r="B891" s="9" t="s">
        <v>40</v>
      </c>
      <c r="C891" s="9">
        <v>63</v>
      </c>
      <c r="D891" s="9">
        <v>80</v>
      </c>
      <c r="E891" s="9">
        <v>240.6</v>
      </c>
      <c r="F891" s="9">
        <v>220.1674053990395</v>
      </c>
      <c r="G891" s="9">
        <v>2020</v>
      </c>
      <c r="H891" s="10">
        <v>9.1251674236172877E-4</v>
      </c>
    </row>
    <row r="892" spans="1:8" x14ac:dyDescent="0.2">
      <c r="A892" s="9">
        <v>17</v>
      </c>
      <c r="B892" s="9" t="s">
        <v>40</v>
      </c>
      <c r="C892" s="9">
        <v>63</v>
      </c>
      <c r="D892" s="9">
        <v>81</v>
      </c>
      <c r="E892" s="9">
        <v>240.6</v>
      </c>
      <c r="F892" s="9">
        <v>220.10189599682056</v>
      </c>
      <c r="G892" s="9">
        <v>2020</v>
      </c>
      <c r="H892" s="10">
        <v>9.1269323431164941E-4</v>
      </c>
    </row>
    <row r="893" spans="1:8" x14ac:dyDescent="0.2">
      <c r="A893" s="9">
        <v>17</v>
      </c>
      <c r="B893" s="9" t="s">
        <v>40</v>
      </c>
      <c r="C893" s="9">
        <v>63</v>
      </c>
      <c r="D893" s="9">
        <v>82</v>
      </c>
      <c r="E893" s="9">
        <v>240.6</v>
      </c>
      <c r="F893" s="9">
        <v>220.05296633744774</v>
      </c>
      <c r="G893" s="9">
        <v>2020</v>
      </c>
      <c r="H893" s="10">
        <v>9.1281714593991782E-4</v>
      </c>
    </row>
    <row r="894" spans="1:8" x14ac:dyDescent="0.2">
      <c r="A894" s="9">
        <v>17</v>
      </c>
      <c r="B894" s="9" t="s">
        <v>40</v>
      </c>
      <c r="C894" s="9">
        <v>63</v>
      </c>
      <c r="D894" s="9">
        <v>83</v>
      </c>
      <c r="E894" s="9">
        <v>240.6</v>
      </c>
      <c r="F894" s="9">
        <v>220.01706165037939</v>
      </c>
      <c r="G894" s="9">
        <v>2020</v>
      </c>
      <c r="H894" s="10">
        <v>9.1291865149904067E-4</v>
      </c>
    </row>
    <row r="895" spans="1:8" x14ac:dyDescent="0.2">
      <c r="A895" s="9">
        <v>17</v>
      </c>
      <c r="B895" s="9" t="s">
        <v>40</v>
      </c>
      <c r="C895" s="9">
        <v>63</v>
      </c>
      <c r="D895" s="9">
        <v>84</v>
      </c>
      <c r="E895" s="9">
        <v>240.6</v>
      </c>
      <c r="F895" s="9">
        <v>219.99121808605483</v>
      </c>
      <c r="G895" s="9">
        <v>2020</v>
      </c>
      <c r="H895" s="10">
        <v>9.13008311611157E-4</v>
      </c>
    </row>
    <row r="896" spans="1:8" x14ac:dyDescent="0.2">
      <c r="A896" s="9">
        <v>17</v>
      </c>
      <c r="B896" s="9" t="s">
        <v>40</v>
      </c>
      <c r="C896" s="9">
        <v>63</v>
      </c>
      <c r="D896" s="9">
        <v>85</v>
      </c>
      <c r="E896" s="9">
        <v>240.6</v>
      </c>
      <c r="F896" s="9">
        <v>219.97298795116384</v>
      </c>
      <c r="G896" s="9">
        <v>2020</v>
      </c>
      <c r="H896" s="10">
        <v>9.1309458252886166E-4</v>
      </c>
    </row>
    <row r="897" spans="1:8" x14ac:dyDescent="0.2">
      <c r="A897" s="9">
        <v>17</v>
      </c>
      <c r="B897" s="9" t="s">
        <v>40</v>
      </c>
      <c r="C897" s="9">
        <v>63</v>
      </c>
      <c r="D897" s="9">
        <v>86</v>
      </c>
      <c r="E897" s="9">
        <v>240.6</v>
      </c>
      <c r="F897" s="9">
        <v>219.96040545591435</v>
      </c>
      <c r="G897" s="9">
        <v>2020</v>
      </c>
      <c r="H897" s="10">
        <v>9.1317771767023806E-4</v>
      </c>
    </row>
    <row r="898" spans="1:8" x14ac:dyDescent="0.2">
      <c r="A898" s="9">
        <v>17</v>
      </c>
      <c r="B898" s="9" t="s">
        <v>40</v>
      </c>
      <c r="C898" s="9">
        <v>63</v>
      </c>
      <c r="D898" s="9">
        <v>87</v>
      </c>
      <c r="E898" s="9">
        <v>240.6</v>
      </c>
      <c r="F898" s="9">
        <v>219.95189914853893</v>
      </c>
      <c r="G898" s="9">
        <v>2020</v>
      </c>
      <c r="H898" s="10">
        <v>9.1325516731829699E-4</v>
      </c>
    </row>
    <row r="899" spans="1:8" x14ac:dyDescent="0.2">
      <c r="A899" s="9">
        <v>17</v>
      </c>
      <c r="B899" s="9" t="s">
        <v>40</v>
      </c>
      <c r="C899" s="9">
        <v>63</v>
      </c>
      <c r="D899" s="9">
        <v>88</v>
      </c>
      <c r="E899" s="9">
        <v>240.6</v>
      </c>
      <c r="F899" s="9">
        <v>219.94625150568552</v>
      </c>
      <c r="G899" s="9">
        <v>2020</v>
      </c>
      <c r="H899" s="10">
        <v>9.1332280161726296E-4</v>
      </c>
    </row>
    <row r="900" spans="1:8" x14ac:dyDescent="0.2">
      <c r="A900" s="9">
        <v>17</v>
      </c>
      <c r="B900" s="9" t="s">
        <v>40</v>
      </c>
      <c r="C900" s="9">
        <v>63</v>
      </c>
      <c r="D900" s="9">
        <v>89</v>
      </c>
      <c r="E900" s="9">
        <v>240.6</v>
      </c>
      <c r="F900" s="9">
        <v>219.94256805946577</v>
      </c>
      <c r="G900" s="9">
        <v>2020</v>
      </c>
      <c r="H900" s="10">
        <v>9.1337976256746476E-4</v>
      </c>
    </row>
    <row r="901" spans="1:8" x14ac:dyDescent="0.2">
      <c r="A901" s="9">
        <v>17</v>
      </c>
      <c r="B901" s="9" t="s">
        <v>40</v>
      </c>
      <c r="C901" s="9">
        <v>63</v>
      </c>
      <c r="D901" s="9">
        <v>90</v>
      </c>
      <c r="E901" s="9">
        <v>240.6</v>
      </c>
      <c r="F901" s="9">
        <v>219.94021028072927</v>
      </c>
      <c r="G901" s="9">
        <v>2020</v>
      </c>
      <c r="H901" s="10">
        <v>9.1342616100931965E-4</v>
      </c>
    </row>
    <row r="902" spans="1:8" x14ac:dyDescent="0.2">
      <c r="A902" s="9">
        <v>17</v>
      </c>
      <c r="B902" s="9" t="s">
        <v>40</v>
      </c>
      <c r="C902" s="9">
        <v>64</v>
      </c>
      <c r="D902" s="9">
        <v>55</v>
      </c>
      <c r="E902" s="9">
        <v>240.6</v>
      </c>
      <c r="F902" s="9">
        <v>235.16818425895383</v>
      </c>
      <c r="G902" s="9">
        <v>2020</v>
      </c>
      <c r="H902" s="10">
        <v>7.7998744413404681E-4</v>
      </c>
    </row>
    <row r="903" spans="1:8" x14ac:dyDescent="0.2">
      <c r="A903" s="9">
        <v>17</v>
      </c>
      <c r="B903" s="9" t="s">
        <v>40</v>
      </c>
      <c r="C903" s="9">
        <v>64</v>
      </c>
      <c r="D903" s="9">
        <v>56</v>
      </c>
      <c r="E903" s="9">
        <v>240.6</v>
      </c>
      <c r="F903" s="9">
        <v>233.84170261968825</v>
      </c>
      <c r="G903" s="9">
        <v>2020</v>
      </c>
      <c r="H903" s="10">
        <v>7.9047918055868017E-4</v>
      </c>
    </row>
    <row r="904" spans="1:8" x14ac:dyDescent="0.2">
      <c r="A904" s="9">
        <v>17</v>
      </c>
      <c r="B904" s="9" t="s">
        <v>40</v>
      </c>
      <c r="C904" s="9">
        <v>64</v>
      </c>
      <c r="D904" s="9">
        <v>57</v>
      </c>
      <c r="E904" s="9">
        <v>240.6</v>
      </c>
      <c r="F904" s="9">
        <v>232.53125578156016</v>
      </c>
      <c r="G904" s="9">
        <v>2020</v>
      </c>
      <c r="H904" s="10">
        <v>8.0079412901512548E-4</v>
      </c>
    </row>
    <row r="905" spans="1:8" x14ac:dyDescent="0.2">
      <c r="A905" s="9">
        <v>17</v>
      </c>
      <c r="B905" s="9" t="s">
        <v>40</v>
      </c>
      <c r="C905" s="9">
        <v>64</v>
      </c>
      <c r="D905" s="9">
        <v>58</v>
      </c>
      <c r="E905" s="9">
        <v>240.6</v>
      </c>
      <c r="F905" s="9">
        <v>231.24402425734033</v>
      </c>
      <c r="G905" s="9">
        <v>2020</v>
      </c>
      <c r="H905" s="10">
        <v>8.1084210764519483E-4</v>
      </c>
    </row>
    <row r="906" spans="1:8" x14ac:dyDescent="0.2">
      <c r="A906" s="9">
        <v>17</v>
      </c>
      <c r="B906" s="9" t="s">
        <v>40</v>
      </c>
      <c r="C906" s="9">
        <v>64</v>
      </c>
      <c r="D906" s="9">
        <v>59</v>
      </c>
      <c r="E906" s="9">
        <v>240.6</v>
      </c>
      <c r="F906" s="9">
        <v>229.98584886965983</v>
      </c>
      <c r="G906" s="9">
        <v>2020</v>
      </c>
      <c r="H906" s="10">
        <v>8.2070841308680182E-4</v>
      </c>
    </row>
    <row r="907" spans="1:8" x14ac:dyDescent="0.2">
      <c r="A907" s="9">
        <v>17</v>
      </c>
      <c r="B907" s="9" t="s">
        <v>40</v>
      </c>
      <c r="C907" s="9">
        <v>64</v>
      </c>
      <c r="D907" s="9">
        <v>60</v>
      </c>
      <c r="E907" s="9">
        <v>240.6</v>
      </c>
      <c r="F907" s="9">
        <v>228.7636402836994</v>
      </c>
      <c r="G907" s="9">
        <v>2020</v>
      </c>
      <c r="H907" s="10">
        <v>8.3023818421605275E-4</v>
      </c>
    </row>
    <row r="908" spans="1:8" x14ac:dyDescent="0.2">
      <c r="A908" s="9">
        <v>17</v>
      </c>
      <c r="B908" s="9" t="s">
        <v>40</v>
      </c>
      <c r="C908" s="9">
        <v>64</v>
      </c>
      <c r="D908" s="9">
        <v>61</v>
      </c>
      <c r="E908" s="9">
        <v>240.6</v>
      </c>
      <c r="F908" s="9">
        <v>227.58357224857255</v>
      </c>
      <c r="G908" s="9">
        <v>2020</v>
      </c>
      <c r="H908" s="10">
        <v>8.3948670308625823E-4</v>
      </c>
    </row>
    <row r="909" spans="1:8" x14ac:dyDescent="0.2">
      <c r="A909" s="9">
        <v>17</v>
      </c>
      <c r="B909" s="9" t="s">
        <v>40</v>
      </c>
      <c r="C909" s="9">
        <v>64</v>
      </c>
      <c r="D909" s="9">
        <v>62</v>
      </c>
      <c r="E909" s="9">
        <v>240.6</v>
      </c>
      <c r="F909" s="9">
        <v>226.45142955473747</v>
      </c>
      <c r="G909" s="9">
        <v>2020</v>
      </c>
      <c r="H909" s="10">
        <v>8.4836704392852102E-4</v>
      </c>
    </row>
    <row r="910" spans="1:8" x14ac:dyDescent="0.2">
      <c r="A910" s="9">
        <v>17</v>
      </c>
      <c r="B910" s="9" t="s">
        <v>40</v>
      </c>
      <c r="C910" s="9">
        <v>64</v>
      </c>
      <c r="D910" s="9">
        <v>63</v>
      </c>
      <c r="E910" s="9">
        <v>240.6</v>
      </c>
      <c r="F910" s="9">
        <v>225.37289642242786</v>
      </c>
      <c r="G910" s="9">
        <v>2020</v>
      </c>
      <c r="H910" s="10">
        <v>8.5685035695467365E-4</v>
      </c>
    </row>
    <row r="911" spans="1:8" x14ac:dyDescent="0.2">
      <c r="A911" s="9">
        <v>17</v>
      </c>
      <c r="B911" s="9" t="s">
        <v>40</v>
      </c>
      <c r="C911" s="9">
        <v>64</v>
      </c>
      <c r="D911" s="9">
        <v>64</v>
      </c>
      <c r="E911" s="9">
        <v>240.6</v>
      </c>
      <c r="F911" s="9">
        <v>224.35268921034495</v>
      </c>
      <c r="G911" s="9">
        <v>2020</v>
      </c>
      <c r="H911" s="10">
        <v>8.6487326606627031E-4</v>
      </c>
    </row>
    <row r="912" spans="1:8" x14ac:dyDescent="0.2">
      <c r="A912" s="9">
        <v>17</v>
      </c>
      <c r="B912" s="9" t="s">
        <v>40</v>
      </c>
      <c r="C912" s="9">
        <v>64</v>
      </c>
      <c r="D912" s="9">
        <v>65</v>
      </c>
      <c r="E912" s="9">
        <v>240.6</v>
      </c>
      <c r="F912" s="9">
        <v>223.3954761804431</v>
      </c>
      <c r="G912" s="9">
        <v>2020</v>
      </c>
      <c r="H912" s="10">
        <v>8.7237817572765968E-4</v>
      </c>
    </row>
    <row r="913" spans="1:8" x14ac:dyDescent="0.2">
      <c r="A913" s="9">
        <v>17</v>
      </c>
      <c r="B913" s="9" t="s">
        <v>40</v>
      </c>
      <c r="C913" s="9">
        <v>64</v>
      </c>
      <c r="D913" s="9">
        <v>66</v>
      </c>
      <c r="E913" s="9">
        <v>240.6</v>
      </c>
      <c r="F913" s="9">
        <v>222.50423692285935</v>
      </c>
      <c r="G913" s="9">
        <v>2020</v>
      </c>
      <c r="H913" s="10">
        <v>8.7934432654204276E-4</v>
      </c>
    </row>
    <row r="914" spans="1:8" x14ac:dyDescent="0.2">
      <c r="A914" s="9">
        <v>17</v>
      </c>
      <c r="B914" s="9" t="s">
        <v>40</v>
      </c>
      <c r="C914" s="9">
        <v>64</v>
      </c>
      <c r="D914" s="9">
        <v>67</v>
      </c>
      <c r="E914" s="9">
        <v>240.6</v>
      </c>
      <c r="F914" s="9">
        <v>221.67963596504765</v>
      </c>
      <c r="G914" s="9">
        <v>2020</v>
      </c>
      <c r="H914" s="10">
        <v>8.8588449809786144E-4</v>
      </c>
    </row>
    <row r="915" spans="1:8" x14ac:dyDescent="0.2">
      <c r="A915" s="9">
        <v>17</v>
      </c>
      <c r="B915" s="9" t="s">
        <v>40</v>
      </c>
      <c r="C915" s="9">
        <v>64</v>
      </c>
      <c r="D915" s="9">
        <v>68</v>
      </c>
      <c r="E915" s="9">
        <v>240.6</v>
      </c>
      <c r="F915" s="9">
        <v>220.92416575362242</v>
      </c>
      <c r="G915" s="9">
        <v>2020</v>
      </c>
      <c r="H915" s="10">
        <v>8.9183407349230934E-4</v>
      </c>
    </row>
    <row r="916" spans="1:8" x14ac:dyDescent="0.2">
      <c r="A916" s="9">
        <v>17</v>
      </c>
      <c r="B916" s="9" t="s">
        <v>40</v>
      </c>
      <c r="C916" s="9">
        <v>64</v>
      </c>
      <c r="D916" s="9">
        <v>69</v>
      </c>
      <c r="E916" s="9">
        <v>240.6</v>
      </c>
      <c r="F916" s="9">
        <v>220.2389323150357</v>
      </c>
      <c r="G916" s="9">
        <v>2020</v>
      </c>
      <c r="H916" s="10">
        <v>8.9720384068124842E-4</v>
      </c>
    </row>
    <row r="917" spans="1:8" x14ac:dyDescent="0.2">
      <c r="A917" s="9">
        <v>17</v>
      </c>
      <c r="B917" s="9" t="s">
        <v>40</v>
      </c>
      <c r="C917" s="9">
        <v>64</v>
      </c>
      <c r="D917" s="9">
        <v>70</v>
      </c>
      <c r="E917" s="9">
        <v>240.6</v>
      </c>
      <c r="F917" s="9">
        <v>219.62396837593624</v>
      </c>
      <c r="G917" s="9">
        <v>2020</v>
      </c>
      <c r="H917" s="10">
        <v>9.0191995304924309E-4</v>
      </c>
    </row>
    <row r="918" spans="1:8" x14ac:dyDescent="0.2">
      <c r="A918" s="9">
        <v>17</v>
      </c>
      <c r="B918" s="9" t="s">
        <v>40</v>
      </c>
      <c r="C918" s="9">
        <v>64</v>
      </c>
      <c r="D918" s="9">
        <v>71</v>
      </c>
      <c r="E918" s="9">
        <v>240.6</v>
      </c>
      <c r="F918" s="9">
        <v>219.0784875815132</v>
      </c>
      <c r="G918" s="9">
        <v>2020</v>
      </c>
      <c r="H918" s="10">
        <v>9.0590018492589801E-4</v>
      </c>
    </row>
    <row r="919" spans="1:8" x14ac:dyDescent="0.2">
      <c r="A919" s="9">
        <v>17</v>
      </c>
      <c r="B919" s="9" t="s">
        <v>40</v>
      </c>
      <c r="C919" s="9">
        <v>64</v>
      </c>
      <c r="D919" s="9">
        <v>72</v>
      </c>
      <c r="E919" s="9">
        <v>240.6</v>
      </c>
      <c r="F919" s="9">
        <v>218.60006953127476</v>
      </c>
      <c r="G919" s="9">
        <v>2020</v>
      </c>
      <c r="H919" s="10">
        <v>9.0923952692155657E-4</v>
      </c>
    </row>
    <row r="920" spans="1:8" x14ac:dyDescent="0.2">
      <c r="A920" s="9">
        <v>17</v>
      </c>
      <c r="B920" s="9" t="s">
        <v>40</v>
      </c>
      <c r="C920" s="9">
        <v>64</v>
      </c>
      <c r="D920" s="9">
        <v>73</v>
      </c>
      <c r="E920" s="9">
        <v>240.6</v>
      </c>
      <c r="F920" s="9">
        <v>218.18629217014654</v>
      </c>
      <c r="G920" s="9">
        <v>2020</v>
      </c>
      <c r="H920" s="10">
        <v>9.119103455730534E-4</v>
      </c>
    </row>
    <row r="921" spans="1:8" x14ac:dyDescent="0.2">
      <c r="A921" s="9">
        <v>17</v>
      </c>
      <c r="B921" s="9" t="s">
        <v>40</v>
      </c>
      <c r="C921" s="9">
        <v>64</v>
      </c>
      <c r="D921" s="9">
        <v>74</v>
      </c>
      <c r="E921" s="9">
        <v>240.6</v>
      </c>
      <c r="F921" s="9">
        <v>217.83346521894597</v>
      </c>
      <c r="G921" s="9">
        <v>2020</v>
      </c>
      <c r="H921" s="10">
        <v>9.1394112680394715E-4</v>
      </c>
    </row>
    <row r="922" spans="1:8" x14ac:dyDescent="0.2">
      <c r="A922" s="9">
        <v>17</v>
      </c>
      <c r="B922" s="9" t="s">
        <v>40</v>
      </c>
      <c r="C922" s="9">
        <v>64</v>
      </c>
      <c r="D922" s="9">
        <v>75</v>
      </c>
      <c r="E922" s="9">
        <v>240.6</v>
      </c>
      <c r="F922" s="9">
        <v>217.53706754481655</v>
      </c>
      <c r="G922" s="9">
        <v>2020</v>
      </c>
      <c r="H922" s="10">
        <v>9.1541415834291487E-4</v>
      </c>
    </row>
    <row r="923" spans="1:8" x14ac:dyDescent="0.2">
      <c r="A923" s="9">
        <v>17</v>
      </c>
      <c r="B923" s="9" t="s">
        <v>40</v>
      </c>
      <c r="C923" s="9">
        <v>64</v>
      </c>
      <c r="D923" s="9">
        <v>76</v>
      </c>
      <c r="E923" s="9">
        <v>240.6</v>
      </c>
      <c r="F923" s="9">
        <v>217.2922398153477</v>
      </c>
      <c r="G923" s="9">
        <v>2020</v>
      </c>
      <c r="H923" s="10">
        <v>9.1639230120010851E-4</v>
      </c>
    </row>
    <row r="924" spans="1:8" x14ac:dyDescent="0.2">
      <c r="A924" s="9">
        <v>17</v>
      </c>
      <c r="B924" s="9" t="s">
        <v>40</v>
      </c>
      <c r="C924" s="9">
        <v>64</v>
      </c>
      <c r="D924" s="9">
        <v>77</v>
      </c>
      <c r="E924" s="9">
        <v>240.6</v>
      </c>
      <c r="F924" s="9">
        <v>217.09275462389755</v>
      </c>
      <c r="G924" s="9">
        <v>2020</v>
      </c>
      <c r="H924" s="10">
        <v>9.1700613806082899E-4</v>
      </c>
    </row>
    <row r="925" spans="1:8" x14ac:dyDescent="0.2">
      <c r="A925" s="9">
        <v>17</v>
      </c>
      <c r="B925" s="9" t="s">
        <v>40</v>
      </c>
      <c r="C925" s="9">
        <v>64</v>
      </c>
      <c r="D925" s="9">
        <v>78</v>
      </c>
      <c r="E925" s="9">
        <v>240.6</v>
      </c>
      <c r="F925" s="9">
        <v>216.93278548579548</v>
      </c>
      <c r="G925" s="9">
        <v>2020</v>
      </c>
      <c r="H925" s="10">
        <v>9.173389113028103E-4</v>
      </c>
    </row>
    <row r="926" spans="1:8" x14ac:dyDescent="0.2">
      <c r="A926" s="9">
        <v>17</v>
      </c>
      <c r="B926" s="9" t="s">
        <v>40</v>
      </c>
      <c r="C926" s="9">
        <v>64</v>
      </c>
      <c r="D926" s="9">
        <v>79</v>
      </c>
      <c r="E926" s="9">
        <v>240.6</v>
      </c>
      <c r="F926" s="9">
        <v>216.80678428276909</v>
      </c>
      <c r="G926" s="9">
        <v>2020</v>
      </c>
      <c r="H926" s="10">
        <v>9.174714023366938E-4</v>
      </c>
    </row>
    <row r="927" spans="1:8" x14ac:dyDescent="0.2">
      <c r="A927" s="9">
        <v>17</v>
      </c>
      <c r="B927" s="9" t="s">
        <v>40</v>
      </c>
      <c r="C927" s="9">
        <v>64</v>
      </c>
      <c r="D927" s="9">
        <v>80</v>
      </c>
      <c r="E927" s="9">
        <v>240.6</v>
      </c>
      <c r="F927" s="9">
        <v>216.70917652078003</v>
      </c>
      <c r="G927" s="9">
        <v>2020</v>
      </c>
      <c r="H927" s="10">
        <v>9.1748800193362453E-4</v>
      </c>
    </row>
    <row r="928" spans="1:8" x14ac:dyDescent="0.2">
      <c r="A928" s="9">
        <v>17</v>
      </c>
      <c r="B928" s="9" t="s">
        <v>40</v>
      </c>
      <c r="C928" s="9">
        <v>64</v>
      </c>
      <c r="D928" s="9">
        <v>81</v>
      </c>
      <c r="E928" s="9">
        <v>240.6</v>
      </c>
      <c r="F928" s="9">
        <v>216.63481418472043</v>
      </c>
      <c r="G928" s="9">
        <v>2020</v>
      </c>
      <c r="H928" s="10">
        <v>9.1744828124990158E-4</v>
      </c>
    </row>
    <row r="929" spans="1:8" x14ac:dyDescent="0.2">
      <c r="A929" s="9">
        <v>17</v>
      </c>
      <c r="B929" s="9" t="s">
        <v>40</v>
      </c>
      <c r="C929" s="9">
        <v>64</v>
      </c>
      <c r="D929" s="9">
        <v>82</v>
      </c>
      <c r="E929" s="9">
        <v>240.6</v>
      </c>
      <c r="F929" s="9">
        <v>216.5792115767056</v>
      </c>
      <c r="G929" s="9">
        <v>2020</v>
      </c>
      <c r="H929" s="10">
        <v>9.1740914548299089E-4</v>
      </c>
    </row>
    <row r="930" spans="1:8" x14ac:dyDescent="0.2">
      <c r="A930" s="9">
        <v>17</v>
      </c>
      <c r="B930" s="9" t="s">
        <v>40</v>
      </c>
      <c r="C930" s="9">
        <v>64</v>
      </c>
      <c r="D930" s="9">
        <v>83</v>
      </c>
      <c r="E930" s="9">
        <v>240.6</v>
      </c>
      <c r="F930" s="9">
        <v>216.53836937426107</v>
      </c>
      <c r="G930" s="9">
        <v>2020</v>
      </c>
      <c r="H930" s="10">
        <v>9.1739323598174192E-4</v>
      </c>
    </row>
    <row r="931" spans="1:8" x14ac:dyDescent="0.2">
      <c r="A931" s="9">
        <v>17</v>
      </c>
      <c r="B931" s="9" t="s">
        <v>40</v>
      </c>
      <c r="C931" s="9">
        <v>64</v>
      </c>
      <c r="D931" s="9">
        <v>84</v>
      </c>
      <c r="E931" s="9">
        <v>240.6</v>
      </c>
      <c r="F931" s="9">
        <v>216.50894502383878</v>
      </c>
      <c r="G931" s="9">
        <v>2020</v>
      </c>
      <c r="H931" s="10">
        <v>9.1740191758299589E-4</v>
      </c>
    </row>
    <row r="932" spans="1:8" x14ac:dyDescent="0.2">
      <c r="A932" s="9">
        <v>17</v>
      </c>
      <c r="B932" s="9" t="s">
        <v>40</v>
      </c>
      <c r="C932" s="9">
        <v>64</v>
      </c>
      <c r="D932" s="9">
        <v>85</v>
      </c>
      <c r="E932" s="9">
        <v>240.6</v>
      </c>
      <c r="F932" s="9">
        <v>216.48817268775667</v>
      </c>
      <c r="G932" s="9">
        <v>2020</v>
      </c>
      <c r="H932" s="10">
        <v>9.1743586116852438E-4</v>
      </c>
    </row>
    <row r="933" spans="1:8" x14ac:dyDescent="0.2">
      <c r="A933" s="9">
        <v>17</v>
      </c>
      <c r="B933" s="9" t="s">
        <v>40</v>
      </c>
      <c r="C933" s="9">
        <v>64</v>
      </c>
      <c r="D933" s="9">
        <v>86</v>
      </c>
      <c r="E933" s="9">
        <v>240.6</v>
      </c>
      <c r="F933" s="9">
        <v>216.4738255949143</v>
      </c>
      <c r="G933" s="9">
        <v>2020</v>
      </c>
      <c r="H933" s="10">
        <v>9.1748773029124548E-4</v>
      </c>
    </row>
    <row r="934" spans="1:8" x14ac:dyDescent="0.2">
      <c r="A934" s="9">
        <v>17</v>
      </c>
      <c r="B934" s="9" t="s">
        <v>40</v>
      </c>
      <c r="C934" s="9">
        <v>64</v>
      </c>
      <c r="D934" s="9">
        <v>87</v>
      </c>
      <c r="E934" s="9">
        <v>240.6</v>
      </c>
      <c r="F934" s="9">
        <v>216.46412026773316</v>
      </c>
      <c r="G934" s="9">
        <v>2020</v>
      </c>
      <c r="H934" s="10">
        <v>9.1754840852845414E-4</v>
      </c>
    </row>
    <row r="935" spans="1:8" x14ac:dyDescent="0.2">
      <c r="A935" s="9">
        <v>17</v>
      </c>
      <c r="B935" s="9" t="s">
        <v>40</v>
      </c>
      <c r="C935" s="9">
        <v>64</v>
      </c>
      <c r="D935" s="9">
        <v>88</v>
      </c>
      <c r="E935" s="9">
        <v>240.6</v>
      </c>
      <c r="F935" s="9">
        <v>216.45767315061556</v>
      </c>
      <c r="G935" s="9">
        <v>2020</v>
      </c>
      <c r="H935" s="10">
        <v>9.1760832919425507E-4</v>
      </c>
    </row>
    <row r="936" spans="1:8" x14ac:dyDescent="0.2">
      <c r="A936" s="9">
        <v>17</v>
      </c>
      <c r="B936" s="9" t="s">
        <v>40</v>
      </c>
      <c r="C936" s="9">
        <v>64</v>
      </c>
      <c r="D936" s="9">
        <v>89</v>
      </c>
      <c r="E936" s="9">
        <v>240.6</v>
      </c>
      <c r="F936" s="9">
        <v>216.45346677591129</v>
      </c>
      <c r="G936" s="9">
        <v>2020</v>
      </c>
      <c r="H936" s="10">
        <v>9.1766304256547565E-4</v>
      </c>
    </row>
    <row r="937" spans="1:8" x14ac:dyDescent="0.2">
      <c r="A937" s="9">
        <v>17</v>
      </c>
      <c r="B937" s="9" t="s">
        <v>40</v>
      </c>
      <c r="C937" s="9">
        <v>64</v>
      </c>
      <c r="D937" s="9">
        <v>90</v>
      </c>
      <c r="E937" s="9">
        <v>240.6</v>
      </c>
      <c r="F937" s="9">
        <v>216.45077420944361</v>
      </c>
      <c r="G937" s="9">
        <v>2020</v>
      </c>
      <c r="H937" s="10">
        <v>9.1771024204256098E-4</v>
      </c>
    </row>
    <row r="938" spans="1:8" x14ac:dyDescent="0.2">
      <c r="A938" s="9">
        <v>17</v>
      </c>
      <c r="B938" s="9" t="s">
        <v>40</v>
      </c>
      <c r="C938" s="9">
        <v>65</v>
      </c>
      <c r="D938" s="9">
        <v>55</v>
      </c>
      <c r="E938" s="9">
        <v>240.6</v>
      </c>
      <c r="F938" s="9">
        <v>233.15865835954693</v>
      </c>
      <c r="G938" s="9">
        <v>2020</v>
      </c>
      <c r="H938" s="10">
        <v>7.9214165912282631E-4</v>
      </c>
    </row>
    <row r="939" spans="1:8" x14ac:dyDescent="0.2">
      <c r="A939" s="9">
        <v>17</v>
      </c>
      <c r="B939" s="9" t="s">
        <v>40</v>
      </c>
      <c r="C939" s="9">
        <v>65</v>
      </c>
      <c r="D939" s="9">
        <v>56</v>
      </c>
      <c r="E939" s="9">
        <v>240.6</v>
      </c>
      <c r="F939" s="9">
        <v>231.77665889379773</v>
      </c>
      <c r="G939" s="9">
        <v>2020</v>
      </c>
      <c r="H939" s="10">
        <v>8.0300937348637218E-4</v>
      </c>
    </row>
    <row r="940" spans="1:8" x14ac:dyDescent="0.2">
      <c r="A940" s="9">
        <v>17</v>
      </c>
      <c r="B940" s="9" t="s">
        <v>40</v>
      </c>
      <c r="C940" s="9">
        <v>65</v>
      </c>
      <c r="D940" s="9">
        <v>57</v>
      </c>
      <c r="E940" s="9">
        <v>240.6</v>
      </c>
      <c r="F940" s="9">
        <v>230.40452699343874</v>
      </c>
      <c r="G940" s="9">
        <v>2020</v>
      </c>
      <c r="H940" s="10">
        <v>8.1352963379650433E-4</v>
      </c>
    </row>
    <row r="941" spans="1:8" x14ac:dyDescent="0.2">
      <c r="A941" s="9">
        <v>17</v>
      </c>
      <c r="B941" s="9" t="s">
        <v>40</v>
      </c>
      <c r="C941" s="9">
        <v>65</v>
      </c>
      <c r="D941" s="9">
        <v>58</v>
      </c>
      <c r="E941" s="9">
        <v>240.6</v>
      </c>
      <c r="F941" s="9">
        <v>229.05096010653787</v>
      </c>
      <c r="G941" s="9">
        <v>2020</v>
      </c>
      <c r="H941" s="10">
        <v>8.2366274551529789E-4</v>
      </c>
    </row>
    <row r="942" spans="1:8" x14ac:dyDescent="0.2">
      <c r="A942" s="9">
        <v>17</v>
      </c>
      <c r="B942" s="9" t="s">
        <v>40</v>
      </c>
      <c r="C942" s="9">
        <v>65</v>
      </c>
      <c r="D942" s="9">
        <v>59</v>
      </c>
      <c r="E942" s="9">
        <v>240.6</v>
      </c>
      <c r="F942" s="9">
        <v>227.72236440822775</v>
      </c>
      <c r="G942" s="9">
        <v>2020</v>
      </c>
      <c r="H942" s="10">
        <v>8.3350194031751629E-4</v>
      </c>
    </row>
    <row r="943" spans="1:8" x14ac:dyDescent="0.2">
      <c r="A943" s="9">
        <v>17</v>
      </c>
      <c r="B943" s="9" t="s">
        <v>40</v>
      </c>
      <c r="C943" s="9">
        <v>65</v>
      </c>
      <c r="D943" s="9">
        <v>60</v>
      </c>
      <c r="E943" s="9">
        <v>240.6</v>
      </c>
      <c r="F943" s="9">
        <v>226.42620603094275</v>
      </c>
      <c r="G943" s="9">
        <v>2020</v>
      </c>
      <c r="H943" s="10">
        <v>8.4288377555948751E-4</v>
      </c>
    </row>
    <row r="944" spans="1:8" x14ac:dyDescent="0.2">
      <c r="A944" s="9">
        <v>17</v>
      </c>
      <c r="B944" s="9" t="s">
        <v>40</v>
      </c>
      <c r="C944" s="9">
        <v>65</v>
      </c>
      <c r="D944" s="9">
        <v>61</v>
      </c>
      <c r="E944" s="9">
        <v>240.6</v>
      </c>
      <c r="F944" s="9">
        <v>225.16927437838945</v>
      </c>
      <c r="G944" s="9">
        <v>2020</v>
      </c>
      <c r="H944" s="10">
        <v>8.5186839832828494E-4</v>
      </c>
    </row>
    <row r="945" spans="1:8" x14ac:dyDescent="0.2">
      <c r="A945" s="9">
        <v>17</v>
      </c>
      <c r="B945" s="9" t="s">
        <v>40</v>
      </c>
      <c r="C945" s="9">
        <v>65</v>
      </c>
      <c r="D945" s="9">
        <v>62</v>
      </c>
      <c r="E945" s="9">
        <v>240.6</v>
      </c>
      <c r="F945" s="9">
        <v>223.95809562629444</v>
      </c>
      <c r="G945" s="9">
        <v>2020</v>
      </c>
      <c r="H945" s="10">
        <v>8.6036523391207068E-4</v>
      </c>
    </row>
    <row r="946" spans="1:8" x14ac:dyDescent="0.2">
      <c r="A946" s="9">
        <v>17</v>
      </c>
      <c r="B946" s="9" t="s">
        <v>40</v>
      </c>
      <c r="C946" s="9">
        <v>65</v>
      </c>
      <c r="D946" s="9">
        <v>63</v>
      </c>
      <c r="E946" s="9">
        <v>240.6</v>
      </c>
      <c r="F946" s="9">
        <v>222.79922302669584</v>
      </c>
      <c r="G946" s="9">
        <v>2020</v>
      </c>
      <c r="H946" s="10">
        <v>8.6835200339872712E-4</v>
      </c>
    </row>
    <row r="947" spans="1:8" x14ac:dyDescent="0.2">
      <c r="A947" s="9">
        <v>17</v>
      </c>
      <c r="B947" s="9" t="s">
        <v>40</v>
      </c>
      <c r="C947" s="9">
        <v>65</v>
      </c>
      <c r="D947" s="9">
        <v>64</v>
      </c>
      <c r="E947" s="9">
        <v>240.6</v>
      </c>
      <c r="F947" s="9">
        <v>221.69826440047794</v>
      </c>
      <c r="G947" s="9">
        <v>2020</v>
      </c>
      <c r="H947" s="10">
        <v>8.757678921956282E-4</v>
      </c>
    </row>
    <row r="948" spans="1:8" x14ac:dyDescent="0.2">
      <c r="A948" s="9">
        <v>17</v>
      </c>
      <c r="B948" s="9" t="s">
        <v>40</v>
      </c>
      <c r="C948" s="9">
        <v>65</v>
      </c>
      <c r="D948" s="9">
        <v>65</v>
      </c>
      <c r="E948" s="9">
        <v>240.6</v>
      </c>
      <c r="F948" s="9">
        <v>220.66088979734383</v>
      </c>
      <c r="G948" s="9">
        <v>2020</v>
      </c>
      <c r="H948" s="10">
        <v>8.8256573165247036E-4</v>
      </c>
    </row>
    <row r="949" spans="1:8" x14ac:dyDescent="0.2">
      <c r="A949" s="9">
        <v>17</v>
      </c>
      <c r="B949" s="9" t="s">
        <v>40</v>
      </c>
      <c r="C949" s="9">
        <v>65</v>
      </c>
      <c r="D949" s="9">
        <v>66</v>
      </c>
      <c r="E949" s="9">
        <v>240.6</v>
      </c>
      <c r="F949" s="9">
        <v>219.69101945004445</v>
      </c>
      <c r="G949" s="9">
        <v>2020</v>
      </c>
      <c r="H949" s="10">
        <v>8.887391281418482E-4</v>
      </c>
    </row>
    <row r="950" spans="1:8" x14ac:dyDescent="0.2">
      <c r="A950" s="9">
        <v>17</v>
      </c>
      <c r="B950" s="9" t="s">
        <v>40</v>
      </c>
      <c r="C950" s="9">
        <v>65</v>
      </c>
      <c r="D950" s="9">
        <v>67</v>
      </c>
      <c r="E950" s="9">
        <v>240.6</v>
      </c>
      <c r="F950" s="9">
        <v>218.79005472339611</v>
      </c>
      <c r="G950" s="9">
        <v>2020</v>
      </c>
      <c r="H950" s="10">
        <v>8.9443186223210961E-4</v>
      </c>
    </row>
    <row r="951" spans="1:8" x14ac:dyDescent="0.2">
      <c r="A951" s="9">
        <v>17</v>
      </c>
      <c r="B951" s="9" t="s">
        <v>40</v>
      </c>
      <c r="C951" s="9">
        <v>65</v>
      </c>
      <c r="D951" s="9">
        <v>68</v>
      </c>
      <c r="E951" s="9">
        <v>240.6</v>
      </c>
      <c r="F951" s="9">
        <v>217.96145912896304</v>
      </c>
      <c r="G951" s="9">
        <v>2020</v>
      </c>
      <c r="H951" s="10">
        <v>8.9948291317743726E-4</v>
      </c>
    </row>
    <row r="952" spans="1:8" x14ac:dyDescent="0.2">
      <c r="A952" s="9">
        <v>17</v>
      </c>
      <c r="B952" s="9" t="s">
        <v>40</v>
      </c>
      <c r="C952" s="9">
        <v>65</v>
      </c>
      <c r="D952" s="9">
        <v>69</v>
      </c>
      <c r="E952" s="9">
        <v>240.6</v>
      </c>
      <c r="F952" s="9">
        <v>217.20717435052191</v>
      </c>
      <c r="G952" s="9">
        <v>2020</v>
      </c>
      <c r="H952" s="10">
        <v>9.0392654923224138E-4</v>
      </c>
    </row>
    <row r="953" spans="1:8" x14ac:dyDescent="0.2">
      <c r="A953" s="9">
        <v>17</v>
      </c>
      <c r="B953" s="9" t="s">
        <v>40</v>
      </c>
      <c r="C953" s="9">
        <v>65</v>
      </c>
      <c r="D953" s="9">
        <v>70</v>
      </c>
      <c r="E953" s="9">
        <v>240.6</v>
      </c>
      <c r="F953" s="9">
        <v>216.52793105929015</v>
      </c>
      <c r="G953" s="9">
        <v>2020</v>
      </c>
      <c r="H953" s="10">
        <v>9.0770105301978801E-4</v>
      </c>
    </row>
    <row r="954" spans="1:8" x14ac:dyDescent="0.2">
      <c r="A954" s="9">
        <v>17</v>
      </c>
      <c r="B954" s="9" t="s">
        <v>40</v>
      </c>
      <c r="C954" s="9">
        <v>65</v>
      </c>
      <c r="D954" s="9">
        <v>71</v>
      </c>
      <c r="E954" s="9">
        <v>240.6</v>
      </c>
      <c r="F954" s="9">
        <v>215.92350556781935</v>
      </c>
      <c r="G954" s="9">
        <v>2020</v>
      </c>
      <c r="H954" s="10">
        <v>9.1073303523830722E-4</v>
      </c>
    </row>
    <row r="955" spans="1:8" x14ac:dyDescent="0.2">
      <c r="A955" s="9">
        <v>17</v>
      </c>
      <c r="B955" s="9" t="s">
        <v>40</v>
      </c>
      <c r="C955" s="9">
        <v>65</v>
      </c>
      <c r="D955" s="9">
        <v>72</v>
      </c>
      <c r="E955" s="9">
        <v>240.6</v>
      </c>
      <c r="F955" s="9">
        <v>215.3918055047892</v>
      </c>
      <c r="G955" s="9">
        <v>2020</v>
      </c>
      <c r="H955" s="10">
        <v>9.1314747330793614E-4</v>
      </c>
    </row>
    <row r="956" spans="1:8" x14ac:dyDescent="0.2">
      <c r="A956" s="9">
        <v>17</v>
      </c>
      <c r="B956" s="9" t="s">
        <v>40</v>
      </c>
      <c r="C956" s="9">
        <v>65</v>
      </c>
      <c r="D956" s="9">
        <v>73</v>
      </c>
      <c r="E956" s="9">
        <v>240.6</v>
      </c>
      <c r="F956" s="9">
        <v>214.93067685837011</v>
      </c>
      <c r="G956" s="9">
        <v>2020</v>
      </c>
      <c r="H956" s="10">
        <v>9.1492691233670601E-4</v>
      </c>
    </row>
    <row r="957" spans="1:8" x14ac:dyDescent="0.2">
      <c r="A957" s="9">
        <v>17</v>
      </c>
      <c r="B957" s="9" t="s">
        <v>40</v>
      </c>
      <c r="C957" s="9">
        <v>65</v>
      </c>
      <c r="D957" s="9">
        <v>74</v>
      </c>
      <c r="E957" s="9">
        <v>240.6</v>
      </c>
      <c r="F957" s="9">
        <v>214.53648166976225</v>
      </c>
      <c r="G957" s="9">
        <v>2020</v>
      </c>
      <c r="H957" s="10">
        <v>9.1611149117995223E-4</v>
      </c>
    </row>
    <row r="958" spans="1:8" x14ac:dyDescent="0.2">
      <c r="A958" s="9">
        <v>17</v>
      </c>
      <c r="B958" s="9" t="s">
        <v>40</v>
      </c>
      <c r="C958" s="9">
        <v>65</v>
      </c>
      <c r="D958" s="9">
        <v>75</v>
      </c>
      <c r="E958" s="9">
        <v>240.6</v>
      </c>
      <c r="F958" s="9">
        <v>214.20456496640395</v>
      </c>
      <c r="G958" s="9">
        <v>2020</v>
      </c>
      <c r="H958" s="10">
        <v>9.1679926682542259E-4</v>
      </c>
    </row>
    <row r="959" spans="1:8" x14ac:dyDescent="0.2">
      <c r="A959" s="9">
        <v>17</v>
      </c>
      <c r="B959" s="9" t="s">
        <v>40</v>
      </c>
      <c r="C959" s="9">
        <v>65</v>
      </c>
      <c r="D959" s="9">
        <v>76</v>
      </c>
      <c r="E959" s="9">
        <v>240.6</v>
      </c>
      <c r="F959" s="9">
        <v>213.9298167736986</v>
      </c>
      <c r="G959" s="9">
        <v>2020</v>
      </c>
      <c r="H959" s="10">
        <v>9.1706113867599467E-4</v>
      </c>
    </row>
    <row r="960" spans="1:8" x14ac:dyDescent="0.2">
      <c r="A960" s="9">
        <v>17</v>
      </c>
      <c r="B960" s="9" t="s">
        <v>40</v>
      </c>
      <c r="C960" s="9">
        <v>65</v>
      </c>
      <c r="D960" s="9">
        <v>77</v>
      </c>
      <c r="E960" s="9">
        <v>240.6</v>
      </c>
      <c r="F960" s="9">
        <v>213.70550711624259</v>
      </c>
      <c r="G960" s="9">
        <v>2020</v>
      </c>
      <c r="H960" s="10">
        <v>9.170397058930669E-4</v>
      </c>
    </row>
    <row r="961" spans="1:8" x14ac:dyDescent="0.2">
      <c r="A961" s="9">
        <v>17</v>
      </c>
      <c r="B961" s="9" t="s">
        <v>40</v>
      </c>
      <c r="C961" s="9">
        <v>65</v>
      </c>
      <c r="D961" s="9">
        <v>78</v>
      </c>
      <c r="E961" s="9">
        <v>240.6</v>
      </c>
      <c r="F961" s="9">
        <v>213.52529832700924</v>
      </c>
      <c r="G961" s="9">
        <v>2020</v>
      </c>
      <c r="H961" s="10">
        <v>9.1682139007821556E-4</v>
      </c>
    </row>
    <row r="962" spans="1:8" x14ac:dyDescent="0.2">
      <c r="A962" s="9">
        <v>17</v>
      </c>
      <c r="B962" s="9" t="s">
        <v>40</v>
      </c>
      <c r="C962" s="9">
        <v>65</v>
      </c>
      <c r="D962" s="9">
        <v>79</v>
      </c>
      <c r="E962" s="9">
        <v>240.6</v>
      </c>
      <c r="F962" s="9">
        <v>213.38311606620306</v>
      </c>
      <c r="G962" s="9">
        <v>2020</v>
      </c>
      <c r="H962" s="10">
        <v>9.1648770441341487E-4</v>
      </c>
    </row>
    <row r="963" spans="1:8" x14ac:dyDescent="0.2">
      <c r="A963" s="9">
        <v>17</v>
      </c>
      <c r="B963" s="9" t="s">
        <v>40</v>
      </c>
      <c r="C963" s="9">
        <v>65</v>
      </c>
      <c r="D963" s="9">
        <v>80</v>
      </c>
      <c r="E963" s="9">
        <v>240.6</v>
      </c>
      <c r="F963" s="9">
        <v>213.27280238163866</v>
      </c>
      <c r="G963" s="9">
        <v>2020</v>
      </c>
      <c r="H963" s="10">
        <v>9.16121851437179E-4</v>
      </c>
    </row>
    <row r="964" spans="1:8" x14ac:dyDescent="0.2">
      <c r="A964" s="9">
        <v>17</v>
      </c>
      <c r="B964" s="9" t="s">
        <v>40</v>
      </c>
      <c r="C964" s="9">
        <v>65</v>
      </c>
      <c r="D964" s="9">
        <v>81</v>
      </c>
      <c r="E964" s="9">
        <v>240.6</v>
      </c>
      <c r="F964" s="9">
        <v>213.18864053799143</v>
      </c>
      <c r="G964" s="9">
        <v>2020</v>
      </c>
      <c r="H964" s="10">
        <v>9.1577783153370279E-4</v>
      </c>
    </row>
    <row r="965" spans="1:8" x14ac:dyDescent="0.2">
      <c r="A965" s="9">
        <v>17</v>
      </c>
      <c r="B965" s="9" t="s">
        <v>40</v>
      </c>
      <c r="C965" s="9">
        <v>65</v>
      </c>
      <c r="D965" s="9">
        <v>82</v>
      </c>
      <c r="E965" s="9">
        <v>240.6</v>
      </c>
      <c r="F965" s="9">
        <v>213.12562831628691</v>
      </c>
      <c r="G965" s="9">
        <v>2020</v>
      </c>
      <c r="H965" s="10">
        <v>9.1550750800040539E-4</v>
      </c>
    </row>
    <row r="966" spans="1:8" x14ac:dyDescent="0.2">
      <c r="A966" s="9">
        <v>17</v>
      </c>
      <c r="B966" s="9" t="s">
        <v>40</v>
      </c>
      <c r="C966" s="9">
        <v>65</v>
      </c>
      <c r="D966" s="9">
        <v>83</v>
      </c>
      <c r="E966" s="9">
        <v>240.6</v>
      </c>
      <c r="F966" s="9">
        <v>213.07928679015075</v>
      </c>
      <c r="G966" s="9">
        <v>2020</v>
      </c>
      <c r="H966" s="10">
        <v>9.1532312416331039E-4</v>
      </c>
    </row>
    <row r="967" spans="1:8" x14ac:dyDescent="0.2">
      <c r="A967" s="9">
        <v>17</v>
      </c>
      <c r="B967" s="9" t="s">
        <v>40</v>
      </c>
      <c r="C967" s="9">
        <v>65</v>
      </c>
      <c r="D967" s="9">
        <v>84</v>
      </c>
      <c r="E967" s="9">
        <v>240.6</v>
      </c>
      <c r="F967" s="9">
        <v>213.04586199535191</v>
      </c>
      <c r="G967" s="9">
        <v>2020</v>
      </c>
      <c r="H967" s="10">
        <v>9.1521372339825027E-4</v>
      </c>
    </row>
    <row r="968" spans="1:8" x14ac:dyDescent="0.2">
      <c r="A968" s="9">
        <v>17</v>
      </c>
      <c r="B968" s="9" t="s">
        <v>40</v>
      </c>
      <c r="C968" s="9">
        <v>65</v>
      </c>
      <c r="D968" s="9">
        <v>85</v>
      </c>
      <c r="E968" s="9">
        <v>240.6</v>
      </c>
      <c r="F968" s="9">
        <v>213.02223995344224</v>
      </c>
      <c r="G968" s="9">
        <v>2020</v>
      </c>
      <c r="H968" s="10">
        <v>9.1516936702298781E-4</v>
      </c>
    </row>
    <row r="969" spans="1:8" x14ac:dyDescent="0.2">
      <c r="A969" s="9">
        <v>17</v>
      </c>
      <c r="B969" s="9" t="s">
        <v>40</v>
      </c>
      <c r="C969" s="9">
        <v>65</v>
      </c>
      <c r="D969" s="9">
        <v>86</v>
      </c>
      <c r="E969" s="9">
        <v>240.6</v>
      </c>
      <c r="F969" s="9">
        <v>213.00590896632568</v>
      </c>
      <c r="G969" s="9">
        <v>2020</v>
      </c>
      <c r="H969" s="10">
        <v>9.1517256455973665E-4</v>
      </c>
    </row>
    <row r="970" spans="1:8" x14ac:dyDescent="0.2">
      <c r="A970" s="9">
        <v>17</v>
      </c>
      <c r="B970" s="9" t="s">
        <v>40</v>
      </c>
      <c r="C970" s="9">
        <v>65</v>
      </c>
      <c r="D970" s="9">
        <v>87</v>
      </c>
      <c r="E970" s="9">
        <v>240.6</v>
      </c>
      <c r="F970" s="9">
        <v>212.99485179451986</v>
      </c>
      <c r="G970" s="9">
        <v>2020</v>
      </c>
      <c r="H970" s="10">
        <v>9.1520530566344984E-4</v>
      </c>
    </row>
    <row r="971" spans="1:8" x14ac:dyDescent="0.2">
      <c r="A971" s="9">
        <v>17</v>
      </c>
      <c r="B971" s="9" t="s">
        <v>40</v>
      </c>
      <c r="C971" s="9">
        <v>65</v>
      </c>
      <c r="D971" s="9">
        <v>88</v>
      </c>
      <c r="E971" s="9">
        <v>240.6</v>
      </c>
      <c r="F971" s="9">
        <v>212.98750049487606</v>
      </c>
      <c r="G971" s="9">
        <v>2020</v>
      </c>
      <c r="H971" s="10">
        <v>9.1525061957815467E-4</v>
      </c>
    </row>
    <row r="972" spans="1:8" x14ac:dyDescent="0.2">
      <c r="A972" s="9">
        <v>17</v>
      </c>
      <c r="B972" s="9" t="s">
        <v>40</v>
      </c>
      <c r="C972" s="9">
        <v>65</v>
      </c>
      <c r="D972" s="9">
        <v>89</v>
      </c>
      <c r="E972" s="9">
        <v>240.6</v>
      </c>
      <c r="F972" s="9">
        <v>212.98270062234255</v>
      </c>
      <c r="G972" s="9">
        <v>2020</v>
      </c>
      <c r="H972" s="10">
        <v>9.1529905548175684E-4</v>
      </c>
    </row>
    <row r="973" spans="1:8" x14ac:dyDescent="0.2">
      <c r="A973" s="9">
        <v>17</v>
      </c>
      <c r="B973" s="9" t="s">
        <v>40</v>
      </c>
      <c r="C973" s="9">
        <v>65</v>
      </c>
      <c r="D973" s="9">
        <v>90</v>
      </c>
      <c r="E973" s="9">
        <v>240.6</v>
      </c>
      <c r="F973" s="9">
        <v>212.97962650291521</v>
      </c>
      <c r="G973" s="9">
        <v>2020</v>
      </c>
      <c r="H973" s="10">
        <v>9.1534487981317436E-4</v>
      </c>
    </row>
    <row r="974" spans="1:8" x14ac:dyDescent="0.2">
      <c r="A974" s="9">
        <v>17</v>
      </c>
      <c r="B974" s="9" t="s">
        <v>40</v>
      </c>
      <c r="C974" s="9">
        <v>66</v>
      </c>
      <c r="D974" s="9">
        <v>55</v>
      </c>
      <c r="E974" s="9">
        <v>240.6</v>
      </c>
      <c r="F974" s="9">
        <v>231.20229042020884</v>
      </c>
      <c r="G974" s="9">
        <v>2020</v>
      </c>
      <c r="H974" s="10">
        <v>8.0115023921346657E-4</v>
      </c>
    </row>
    <row r="975" spans="1:8" x14ac:dyDescent="0.2">
      <c r="A975" s="9">
        <v>17</v>
      </c>
      <c r="B975" s="9" t="s">
        <v>40</v>
      </c>
      <c r="C975" s="9">
        <v>66</v>
      </c>
      <c r="D975" s="9">
        <v>56</v>
      </c>
      <c r="E975" s="9">
        <v>240.6</v>
      </c>
      <c r="F975" s="9">
        <v>229.76989982733451</v>
      </c>
      <c r="G975" s="9">
        <v>2020</v>
      </c>
      <c r="H975" s="10">
        <v>8.1245507873305384E-4</v>
      </c>
    </row>
    <row r="976" spans="1:8" x14ac:dyDescent="0.2">
      <c r="A976" s="9">
        <v>17</v>
      </c>
      <c r="B976" s="9" t="s">
        <v>40</v>
      </c>
      <c r="C976" s="9">
        <v>66</v>
      </c>
      <c r="D976" s="9">
        <v>57</v>
      </c>
      <c r="E976" s="9">
        <v>240.6</v>
      </c>
      <c r="F976" s="9">
        <v>228.3413955749898</v>
      </c>
      <c r="G976" s="9">
        <v>2020</v>
      </c>
      <c r="H976" s="10">
        <v>8.2325328768040329E-4</v>
      </c>
    </row>
    <row r="977" spans="1:8" x14ac:dyDescent="0.2">
      <c r="A977" s="9">
        <v>17</v>
      </c>
      <c r="B977" s="9" t="s">
        <v>40</v>
      </c>
      <c r="C977" s="9">
        <v>66</v>
      </c>
      <c r="D977" s="9">
        <v>58</v>
      </c>
      <c r="E977" s="9">
        <v>240.6</v>
      </c>
      <c r="F977" s="9">
        <v>226.92527614548715</v>
      </c>
      <c r="G977" s="9">
        <v>2020</v>
      </c>
      <c r="H977" s="10">
        <v>8.3346964600731707E-4</v>
      </c>
    </row>
    <row r="978" spans="1:8" x14ac:dyDescent="0.2">
      <c r="A978" s="9">
        <v>17</v>
      </c>
      <c r="B978" s="9" t="s">
        <v>40</v>
      </c>
      <c r="C978" s="9">
        <v>66</v>
      </c>
      <c r="D978" s="9">
        <v>59</v>
      </c>
      <c r="E978" s="9">
        <v>240.6</v>
      </c>
      <c r="F978" s="9">
        <v>225.52947914012856</v>
      </c>
      <c r="G978" s="9">
        <v>2020</v>
      </c>
      <c r="H978" s="10">
        <v>8.4325140777045992E-4</v>
      </c>
    </row>
    <row r="979" spans="1:8" x14ac:dyDescent="0.2">
      <c r="A979" s="9">
        <v>17</v>
      </c>
      <c r="B979" s="9" t="s">
        <v>40</v>
      </c>
      <c r="C979" s="9">
        <v>66</v>
      </c>
      <c r="D979" s="9">
        <v>60</v>
      </c>
      <c r="E979" s="9">
        <v>240.6</v>
      </c>
      <c r="F979" s="9">
        <v>224.16213168816279</v>
      </c>
      <c r="G979" s="9">
        <v>2020</v>
      </c>
      <c r="H979" s="10">
        <v>8.5243337547848271E-4</v>
      </c>
    </row>
    <row r="980" spans="1:8" x14ac:dyDescent="0.2">
      <c r="A980" s="9">
        <v>17</v>
      </c>
      <c r="B980" s="9" t="s">
        <v>40</v>
      </c>
      <c r="C980" s="9">
        <v>66</v>
      </c>
      <c r="D980" s="9">
        <v>61</v>
      </c>
      <c r="E980" s="9">
        <v>240.6</v>
      </c>
      <c r="F980" s="9">
        <v>222.83057856482043</v>
      </c>
      <c r="G980" s="9">
        <v>2020</v>
      </c>
      <c r="H980" s="10">
        <v>8.6107889284683839E-4</v>
      </c>
    </row>
    <row r="981" spans="1:8" x14ac:dyDescent="0.2">
      <c r="A981" s="9">
        <v>17</v>
      </c>
      <c r="B981" s="9" t="s">
        <v>40</v>
      </c>
      <c r="C981" s="9">
        <v>66</v>
      </c>
      <c r="D981" s="9">
        <v>62</v>
      </c>
      <c r="E981" s="9">
        <v>240.6</v>
      </c>
      <c r="F981" s="9">
        <v>221.5420164306033</v>
      </c>
      <c r="G981" s="9">
        <v>2020</v>
      </c>
      <c r="H981" s="10">
        <v>8.6909118416766582E-4</v>
      </c>
    </row>
    <row r="982" spans="1:8" x14ac:dyDescent="0.2">
      <c r="A982" s="9">
        <v>17</v>
      </c>
      <c r="B982" s="9" t="s">
        <v>40</v>
      </c>
      <c r="C982" s="9">
        <v>66</v>
      </c>
      <c r="D982" s="9">
        <v>63</v>
      </c>
      <c r="E982" s="9">
        <v>240.6</v>
      </c>
      <c r="F982" s="9">
        <v>220.30383360336711</v>
      </c>
      <c r="G982" s="9">
        <v>2020</v>
      </c>
      <c r="H982" s="10">
        <v>8.7645350959766031E-4</v>
      </c>
    </row>
    <row r="983" spans="1:8" x14ac:dyDescent="0.2">
      <c r="A983" s="9">
        <v>17</v>
      </c>
      <c r="B983" s="9" t="s">
        <v>40</v>
      </c>
      <c r="C983" s="9">
        <v>66</v>
      </c>
      <c r="D983" s="9">
        <v>64</v>
      </c>
      <c r="E983" s="9">
        <v>240.6</v>
      </c>
      <c r="F983" s="9">
        <v>219.12252314130288</v>
      </c>
      <c r="G983" s="9">
        <v>2020</v>
      </c>
      <c r="H983" s="10">
        <v>8.8310638118078945E-4</v>
      </c>
    </row>
    <row r="984" spans="1:8" x14ac:dyDescent="0.2">
      <c r="A984" s="9">
        <v>17</v>
      </c>
      <c r="B984" s="9" t="s">
        <v>40</v>
      </c>
      <c r="C984" s="9">
        <v>66</v>
      </c>
      <c r="D984" s="9">
        <v>65</v>
      </c>
      <c r="E984" s="9">
        <v>240.6</v>
      </c>
      <c r="F984" s="9">
        <v>218.00475398425897</v>
      </c>
      <c r="G984" s="9">
        <v>2020</v>
      </c>
      <c r="H984" s="10">
        <v>8.8901280147614154E-4</v>
      </c>
    </row>
    <row r="985" spans="1:8" x14ac:dyDescent="0.2">
      <c r="A985" s="9">
        <v>17</v>
      </c>
      <c r="B985" s="9" t="s">
        <v>40</v>
      </c>
      <c r="C985" s="9">
        <v>66</v>
      </c>
      <c r="D985" s="9">
        <v>66</v>
      </c>
      <c r="E985" s="9">
        <v>240.6</v>
      </c>
      <c r="F985" s="9">
        <v>216.95540870452655</v>
      </c>
      <c r="G985" s="9">
        <v>2020</v>
      </c>
      <c r="H985" s="10">
        <v>8.9418036354305499E-4</v>
      </c>
    </row>
    <row r="986" spans="1:8" x14ac:dyDescent="0.2">
      <c r="A986" s="9">
        <v>17</v>
      </c>
      <c r="B986" s="9" t="s">
        <v>40</v>
      </c>
      <c r="C986" s="9">
        <v>66</v>
      </c>
      <c r="D986" s="9">
        <v>67</v>
      </c>
      <c r="E986" s="9">
        <v>240.6</v>
      </c>
      <c r="F986" s="9">
        <v>215.97667765802299</v>
      </c>
      <c r="G986" s="9">
        <v>2020</v>
      </c>
      <c r="H986" s="10">
        <v>8.9878715689866318E-4</v>
      </c>
    </row>
    <row r="987" spans="1:8" x14ac:dyDescent="0.2">
      <c r="A987" s="9">
        <v>17</v>
      </c>
      <c r="B987" s="9" t="s">
        <v>40</v>
      </c>
      <c r="C987" s="9">
        <v>66</v>
      </c>
      <c r="D987" s="9">
        <v>68</v>
      </c>
      <c r="E987" s="9">
        <v>240.6</v>
      </c>
      <c r="F987" s="9">
        <v>215.07307554094126</v>
      </c>
      <c r="G987" s="9">
        <v>2020</v>
      </c>
      <c r="H987" s="10">
        <v>9.0267863883804157E-4</v>
      </c>
    </row>
    <row r="988" spans="1:8" x14ac:dyDescent="0.2">
      <c r="A988" s="9">
        <v>17</v>
      </c>
      <c r="B988" s="9" t="s">
        <v>40</v>
      </c>
      <c r="C988" s="9">
        <v>66</v>
      </c>
      <c r="D988" s="9">
        <v>69</v>
      </c>
      <c r="E988" s="9">
        <v>240.6</v>
      </c>
      <c r="F988" s="9">
        <v>214.24747851718087</v>
      </c>
      <c r="G988" s="9">
        <v>2020</v>
      </c>
      <c r="H988" s="10">
        <v>9.0591711881179309E-4</v>
      </c>
    </row>
    <row r="989" spans="1:8" x14ac:dyDescent="0.2">
      <c r="A989" s="9">
        <v>17</v>
      </c>
      <c r="B989" s="9" t="s">
        <v>40</v>
      </c>
      <c r="C989" s="9">
        <v>66</v>
      </c>
      <c r="D989" s="9">
        <v>70</v>
      </c>
      <c r="E989" s="9">
        <v>240.6</v>
      </c>
      <c r="F989" s="9">
        <v>213.50142012798199</v>
      </c>
      <c r="G989" s="9">
        <v>2020</v>
      </c>
      <c r="H989" s="10">
        <v>9.0845816559763034E-4</v>
      </c>
    </row>
    <row r="990" spans="1:8" x14ac:dyDescent="0.2">
      <c r="A990" s="9">
        <v>17</v>
      </c>
      <c r="B990" s="9" t="s">
        <v>40</v>
      </c>
      <c r="C990" s="9">
        <v>66</v>
      </c>
      <c r="D990" s="9">
        <v>71</v>
      </c>
      <c r="E990" s="9">
        <v>240.6</v>
      </c>
      <c r="F990" s="9">
        <v>212.83535334002491</v>
      </c>
      <c r="G990" s="9">
        <v>2020</v>
      </c>
      <c r="H990" s="10">
        <v>9.1024278378406241E-4</v>
      </c>
    </row>
    <row r="991" spans="1:8" x14ac:dyDescent="0.2">
      <c r="A991" s="9">
        <v>17</v>
      </c>
      <c r="B991" s="9" t="s">
        <v>40</v>
      </c>
      <c r="C991" s="9">
        <v>66</v>
      </c>
      <c r="D991" s="9">
        <v>72</v>
      </c>
      <c r="E991" s="9">
        <v>240.6</v>
      </c>
      <c r="F991" s="9">
        <v>212.24761569690912</v>
      </c>
      <c r="G991" s="9">
        <v>2020</v>
      </c>
      <c r="H991" s="10">
        <v>9.114336332949871E-4</v>
      </c>
    </row>
    <row r="992" spans="1:8" x14ac:dyDescent="0.2">
      <c r="A992" s="9">
        <v>17</v>
      </c>
      <c r="B992" s="9" t="s">
        <v>40</v>
      </c>
      <c r="C992" s="9">
        <v>66</v>
      </c>
      <c r="D992" s="9">
        <v>73</v>
      </c>
      <c r="E992" s="9">
        <v>240.6</v>
      </c>
      <c r="F992" s="9">
        <v>211.73641624225198</v>
      </c>
      <c r="G992" s="9">
        <v>2020</v>
      </c>
      <c r="H992" s="10">
        <v>9.1202977714433745E-4</v>
      </c>
    </row>
    <row r="993" spans="1:8" x14ac:dyDescent="0.2">
      <c r="A993" s="9">
        <v>17</v>
      </c>
      <c r="B993" s="9" t="s">
        <v>40</v>
      </c>
      <c r="C993" s="9">
        <v>66</v>
      </c>
      <c r="D993" s="9">
        <v>74</v>
      </c>
      <c r="E993" s="9">
        <v>240.6</v>
      </c>
      <c r="F993" s="9">
        <v>211.29825610684111</v>
      </c>
      <c r="G993" s="9">
        <v>2020</v>
      </c>
      <c r="H993" s="10">
        <v>9.120887657497553E-4</v>
      </c>
    </row>
    <row r="994" spans="1:8" x14ac:dyDescent="0.2">
      <c r="A994" s="9">
        <v>17</v>
      </c>
      <c r="B994" s="9" t="s">
        <v>40</v>
      </c>
      <c r="C994" s="9">
        <v>66</v>
      </c>
      <c r="D994" s="9">
        <v>75</v>
      </c>
      <c r="E994" s="9">
        <v>240.6</v>
      </c>
      <c r="F994" s="9">
        <v>210.9284145642078</v>
      </c>
      <c r="G994" s="9">
        <v>2020</v>
      </c>
      <c r="H994" s="10">
        <v>9.1173032464584604E-4</v>
      </c>
    </row>
    <row r="995" spans="1:8" x14ac:dyDescent="0.2">
      <c r="A995" s="9">
        <v>17</v>
      </c>
      <c r="B995" s="9" t="s">
        <v>40</v>
      </c>
      <c r="C995" s="9">
        <v>66</v>
      </c>
      <c r="D995" s="9">
        <v>76</v>
      </c>
      <c r="E995" s="9">
        <v>240.6</v>
      </c>
      <c r="F995" s="9">
        <v>210.62158243367304</v>
      </c>
      <c r="G995" s="9">
        <v>2020</v>
      </c>
      <c r="H995" s="10">
        <v>9.1103758951389903E-4</v>
      </c>
    </row>
    <row r="996" spans="1:8" x14ac:dyDescent="0.2">
      <c r="A996" s="9">
        <v>17</v>
      </c>
      <c r="B996" s="9" t="s">
        <v>40</v>
      </c>
      <c r="C996" s="9">
        <v>66</v>
      </c>
      <c r="D996" s="9">
        <v>77</v>
      </c>
      <c r="E996" s="9">
        <v>240.6</v>
      </c>
      <c r="F996" s="9">
        <v>210.37054407658334</v>
      </c>
      <c r="G996" s="9">
        <v>2020</v>
      </c>
      <c r="H996" s="10">
        <v>9.1016832364051721E-4</v>
      </c>
    </row>
    <row r="997" spans="1:8" x14ac:dyDescent="0.2">
      <c r="A997" s="9">
        <v>17</v>
      </c>
      <c r="B997" s="9" t="s">
        <v>40</v>
      </c>
      <c r="C997" s="9">
        <v>66</v>
      </c>
      <c r="D997" s="9">
        <v>78</v>
      </c>
      <c r="E997" s="9">
        <v>240.6</v>
      </c>
      <c r="F997" s="9">
        <v>210.16845328678963</v>
      </c>
      <c r="G997" s="9">
        <v>2020</v>
      </c>
      <c r="H997" s="10">
        <v>9.0921334417570006E-4</v>
      </c>
    </row>
    <row r="998" spans="1:8" x14ac:dyDescent="0.2">
      <c r="A998" s="9">
        <v>17</v>
      </c>
      <c r="B998" s="9" t="s">
        <v>40</v>
      </c>
      <c r="C998" s="9">
        <v>66</v>
      </c>
      <c r="D998" s="9">
        <v>79</v>
      </c>
      <c r="E998" s="9">
        <v>240.6</v>
      </c>
      <c r="F998" s="9">
        <v>210.00870809587647</v>
      </c>
      <c r="G998" s="9">
        <v>2020</v>
      </c>
      <c r="H998" s="10">
        <v>9.0825560626106203E-4</v>
      </c>
    </row>
    <row r="999" spans="1:8" x14ac:dyDescent="0.2">
      <c r="A999" s="9">
        <v>17</v>
      </c>
      <c r="B999" s="9" t="s">
        <v>40</v>
      </c>
      <c r="C999" s="9">
        <v>66</v>
      </c>
      <c r="D999" s="9">
        <v>80</v>
      </c>
      <c r="E999" s="9">
        <v>240.6</v>
      </c>
      <c r="F999" s="9">
        <v>209.88455282455124</v>
      </c>
      <c r="G999" s="9">
        <v>2020</v>
      </c>
      <c r="H999" s="10">
        <v>9.0737666938479282E-4</v>
      </c>
    </row>
    <row r="1000" spans="1:8" x14ac:dyDescent="0.2">
      <c r="A1000" s="9">
        <v>17</v>
      </c>
      <c r="B1000" s="9" t="s">
        <v>40</v>
      </c>
      <c r="C1000" s="9">
        <v>66</v>
      </c>
      <c r="D1000" s="9">
        <v>81</v>
      </c>
      <c r="E1000" s="9">
        <v>240.6</v>
      </c>
      <c r="F1000" s="9">
        <v>209.78967705175398</v>
      </c>
      <c r="G1000" s="9">
        <v>2020</v>
      </c>
      <c r="H1000" s="10">
        <v>9.0662290088500705E-4</v>
      </c>
    </row>
    <row r="1001" spans="1:8" x14ac:dyDescent="0.2">
      <c r="A1001" s="9">
        <v>17</v>
      </c>
      <c r="B1001" s="9" t="s">
        <v>40</v>
      </c>
      <c r="C1001" s="9">
        <v>66</v>
      </c>
      <c r="D1001" s="9">
        <v>82</v>
      </c>
      <c r="E1001" s="9">
        <v>240.6</v>
      </c>
      <c r="F1001" s="9">
        <v>209.71853619781601</v>
      </c>
      <c r="G1001" s="9">
        <v>2020</v>
      </c>
      <c r="H1001" s="10">
        <v>9.0603920246419892E-4</v>
      </c>
    </row>
    <row r="1002" spans="1:8" x14ac:dyDescent="0.2">
      <c r="A1002" s="9">
        <v>17</v>
      </c>
      <c r="B1002" s="9" t="s">
        <v>40</v>
      </c>
      <c r="C1002" s="9">
        <v>66</v>
      </c>
      <c r="D1002" s="9">
        <v>83</v>
      </c>
      <c r="E1002" s="9">
        <v>240.6</v>
      </c>
      <c r="F1002" s="9">
        <v>209.66614246880607</v>
      </c>
      <c r="G1002" s="9">
        <v>2020</v>
      </c>
      <c r="H1002" s="10">
        <v>9.0562434802669888E-4</v>
      </c>
    </row>
    <row r="1003" spans="1:8" x14ac:dyDescent="0.2">
      <c r="A1003" s="9">
        <v>17</v>
      </c>
      <c r="B1003" s="9" t="s">
        <v>40</v>
      </c>
      <c r="C1003" s="9">
        <v>66</v>
      </c>
      <c r="D1003" s="9">
        <v>84</v>
      </c>
      <c r="E1003" s="9">
        <v>240.6</v>
      </c>
      <c r="F1003" s="9">
        <v>209.62830118718182</v>
      </c>
      <c r="G1003" s="9">
        <v>2020</v>
      </c>
      <c r="H1003" s="10">
        <v>9.0535148587956899E-4</v>
      </c>
    </row>
    <row r="1004" spans="1:8" x14ac:dyDescent="0.2">
      <c r="A1004" s="9">
        <v>17</v>
      </c>
      <c r="B1004" s="9" t="s">
        <v>40</v>
      </c>
      <c r="C1004" s="9">
        <v>66</v>
      </c>
      <c r="D1004" s="9">
        <v>85</v>
      </c>
      <c r="E1004" s="9">
        <v>240.6</v>
      </c>
      <c r="F1004" s="9">
        <v>209.60152288678549</v>
      </c>
      <c r="G1004" s="9">
        <v>2020</v>
      </c>
      <c r="H1004" s="10">
        <v>9.0519679695631977E-4</v>
      </c>
    </row>
    <row r="1005" spans="1:8" x14ac:dyDescent="0.2">
      <c r="A1005" s="9">
        <v>17</v>
      </c>
      <c r="B1005" s="9" t="s">
        <v>40</v>
      </c>
      <c r="C1005" s="9">
        <v>66</v>
      </c>
      <c r="D1005" s="9">
        <v>86</v>
      </c>
      <c r="E1005" s="9">
        <v>240.6</v>
      </c>
      <c r="F1005" s="9">
        <v>209.58298633567733</v>
      </c>
      <c r="G1005" s="9">
        <v>2020</v>
      </c>
      <c r="H1005" s="10">
        <v>9.0512955262710376E-4</v>
      </c>
    </row>
    <row r="1006" spans="1:8" x14ac:dyDescent="0.2">
      <c r="A1006" s="9">
        <v>17</v>
      </c>
      <c r="B1006" s="9" t="s">
        <v>40</v>
      </c>
      <c r="C1006" s="9">
        <v>66</v>
      </c>
      <c r="D1006" s="9">
        <v>87</v>
      </c>
      <c r="E1006" s="9">
        <v>240.6</v>
      </c>
      <c r="F1006" s="9">
        <v>209.57042119467945</v>
      </c>
      <c r="G1006" s="9">
        <v>2020</v>
      </c>
      <c r="H1006" s="10">
        <v>9.0512018441581664E-4</v>
      </c>
    </row>
    <row r="1007" spans="1:8" x14ac:dyDescent="0.2">
      <c r="A1007" s="9">
        <v>17</v>
      </c>
      <c r="B1007" s="9" t="s">
        <v>40</v>
      </c>
      <c r="C1007" s="9">
        <v>66</v>
      </c>
      <c r="D1007" s="9">
        <v>88</v>
      </c>
      <c r="E1007" s="9">
        <v>240.6</v>
      </c>
      <c r="F1007" s="9">
        <v>209.56205785041078</v>
      </c>
      <c r="G1007" s="9">
        <v>2020</v>
      </c>
      <c r="H1007" s="10">
        <v>9.0514199472395082E-4</v>
      </c>
    </row>
    <row r="1008" spans="1:8" x14ac:dyDescent="0.2">
      <c r="A1008" s="9">
        <v>17</v>
      </c>
      <c r="B1008" s="9" t="s">
        <v>40</v>
      </c>
      <c r="C1008" s="9">
        <v>66</v>
      </c>
      <c r="D1008" s="9">
        <v>89</v>
      </c>
      <c r="E1008" s="9">
        <v>240.6</v>
      </c>
      <c r="F1008" s="9">
        <v>209.55659103805695</v>
      </c>
      <c r="G1008" s="9">
        <v>2020</v>
      </c>
      <c r="H1008" s="10">
        <v>9.0517883350770608E-4</v>
      </c>
    </row>
    <row r="1009" spans="1:11" x14ac:dyDescent="0.2">
      <c r="A1009" s="9">
        <v>17</v>
      </c>
      <c r="B1009" s="9" t="s">
        <v>40</v>
      </c>
      <c r="C1009" s="9">
        <v>66</v>
      </c>
      <c r="D1009" s="9">
        <v>90</v>
      </c>
      <c r="E1009" s="9">
        <v>240.6</v>
      </c>
      <c r="F1009" s="9">
        <v>209.55308608332999</v>
      </c>
      <c r="G1009" s="9">
        <v>2020</v>
      </c>
      <c r="H1009" s="10">
        <v>9.0522031776060492E-4</v>
      </c>
    </row>
    <row r="1010" spans="1:11" x14ac:dyDescent="0.2">
      <c r="A1010" s="9">
        <v>17</v>
      </c>
      <c r="B1010" s="9" t="s">
        <v>40</v>
      </c>
      <c r="C1010" s="9">
        <v>67</v>
      </c>
      <c r="D1010" s="9">
        <v>55</v>
      </c>
      <c r="E1010" s="9">
        <v>240.6</v>
      </c>
      <c r="F1010" s="9">
        <v>229.30721384686274</v>
      </c>
      <c r="G1010" s="9">
        <v>2020</v>
      </c>
      <c r="H1010" s="10">
        <v>8.0679612293872282E-4</v>
      </c>
    </row>
    <row r="1011" spans="1:11" x14ac:dyDescent="0.2">
      <c r="A1011" s="9">
        <v>17</v>
      </c>
      <c r="B1011" s="9" t="s">
        <v>40</v>
      </c>
      <c r="C1011" s="9">
        <v>67</v>
      </c>
      <c r="D1011" s="9">
        <v>56</v>
      </c>
      <c r="E1011" s="9">
        <v>240.6</v>
      </c>
      <c r="F1011" s="9">
        <v>227.82854624117067</v>
      </c>
      <c r="G1011" s="9">
        <v>2020</v>
      </c>
      <c r="H1011" s="10">
        <v>8.1854692409837103E-4</v>
      </c>
    </row>
    <row r="1012" spans="1:11" x14ac:dyDescent="0.2">
      <c r="A1012" s="9">
        <v>17</v>
      </c>
      <c r="B1012" s="9" t="s">
        <v>40</v>
      </c>
      <c r="C1012" s="9">
        <v>67</v>
      </c>
      <c r="D1012" s="9">
        <v>57</v>
      </c>
      <c r="E1012" s="9">
        <v>240.6</v>
      </c>
      <c r="F1012" s="9">
        <v>226.34910470539225</v>
      </c>
      <c r="G1012" s="9">
        <v>2020</v>
      </c>
      <c r="H1012" s="10">
        <v>8.2967765423854639E-4</v>
      </c>
    </row>
    <row r="1013" spans="1:11" x14ac:dyDescent="0.2">
      <c r="A1013" s="9">
        <v>17</v>
      </c>
      <c r="B1013" s="9" t="s">
        <v>40</v>
      </c>
      <c r="C1013" s="9">
        <v>67</v>
      </c>
      <c r="D1013" s="9">
        <v>58</v>
      </c>
      <c r="E1013" s="9">
        <v>240.6</v>
      </c>
      <c r="F1013" s="9">
        <v>224.87605198549602</v>
      </c>
      <c r="G1013" s="9">
        <v>2020</v>
      </c>
      <c r="H1013" s="10">
        <v>8.4004252979150249E-4</v>
      </c>
    </row>
    <row r="1014" spans="1:11" x14ac:dyDescent="0.2">
      <c r="A1014" s="9">
        <v>17</v>
      </c>
      <c r="B1014" s="9" t="s">
        <v>40</v>
      </c>
      <c r="C1014" s="9">
        <v>67</v>
      </c>
      <c r="D1014" s="9">
        <v>59</v>
      </c>
      <c r="E1014" s="9">
        <v>240.6</v>
      </c>
      <c r="F1014" s="9">
        <v>223.41714416188518</v>
      </c>
      <c r="G1014" s="9">
        <v>2020</v>
      </c>
      <c r="H1014" s="10">
        <v>8.4975259208822768E-4</v>
      </c>
    </row>
    <row r="1015" spans="1:11" x14ac:dyDescent="0.2">
      <c r="A1015" s="9">
        <v>17</v>
      </c>
      <c r="B1015" s="9" t="s">
        <v>40</v>
      </c>
      <c r="C1015" s="9">
        <v>67</v>
      </c>
      <c r="D1015" s="9">
        <v>60</v>
      </c>
      <c r="E1015" s="9">
        <v>240.6</v>
      </c>
      <c r="F1015" s="9">
        <v>221.98214423325828</v>
      </c>
      <c r="G1015" s="9">
        <v>2020</v>
      </c>
      <c r="H1015" s="10">
        <v>8.5868950418208935E-4</v>
      </c>
    </row>
    <row r="1016" spans="1:11" x14ac:dyDescent="0.2">
      <c r="A1016" s="9">
        <v>17</v>
      </c>
      <c r="B1016" s="9" t="s">
        <v>40</v>
      </c>
      <c r="C1016" s="9">
        <v>67</v>
      </c>
      <c r="D1016" s="9">
        <v>61</v>
      </c>
      <c r="E1016" s="9">
        <v>240.6</v>
      </c>
      <c r="F1016" s="9">
        <v>220.57905553311019</v>
      </c>
      <c r="G1016" s="9">
        <v>2020</v>
      </c>
      <c r="H1016" s="10">
        <v>8.6692641032893529E-4</v>
      </c>
    </row>
    <row r="1017" spans="1:11" x14ac:dyDescent="0.2">
      <c r="A1017" s="9">
        <v>17</v>
      </c>
      <c r="B1017" s="9" t="s">
        <v>40</v>
      </c>
      <c r="C1017" s="9">
        <v>67</v>
      </c>
      <c r="D1017" s="9">
        <v>62</v>
      </c>
      <c r="E1017" s="9">
        <v>240.6</v>
      </c>
      <c r="F1017" s="9">
        <v>219.21568735095295</v>
      </c>
      <c r="G1017" s="9">
        <v>2020</v>
      </c>
      <c r="H1017" s="10">
        <v>8.743588407235678E-4</v>
      </c>
    </row>
    <row r="1018" spans="1:11" x14ac:dyDescent="0.2">
      <c r="A1018" s="9">
        <v>17</v>
      </c>
      <c r="B1018" s="9" t="s">
        <v>40</v>
      </c>
      <c r="C1018" s="9">
        <v>67</v>
      </c>
      <c r="D1018" s="9">
        <v>63</v>
      </c>
      <c r="E1018" s="9">
        <v>240.6</v>
      </c>
      <c r="F1018" s="9">
        <v>217.90019681123968</v>
      </c>
      <c r="G1018" s="9">
        <v>2020</v>
      </c>
      <c r="H1018" s="10">
        <v>8.809734654962885E-4</v>
      </c>
    </row>
    <row r="1019" spans="1:11" x14ac:dyDescent="0.2">
      <c r="A1019" s="9">
        <v>17</v>
      </c>
      <c r="B1019" s="9" t="s">
        <v>40</v>
      </c>
      <c r="C1019" s="9">
        <v>67</v>
      </c>
      <c r="D1019" s="9">
        <v>64</v>
      </c>
      <c r="E1019" s="9">
        <v>240.6</v>
      </c>
      <c r="F1019" s="9">
        <v>216.63993136318882</v>
      </c>
      <c r="G1019" s="9">
        <v>2020</v>
      </c>
      <c r="H1019" s="10">
        <v>8.8671046602759897E-4</v>
      </c>
    </row>
    <row r="1020" spans="1:11" x14ac:dyDescent="0.2">
      <c r="A1020" s="9">
        <v>17</v>
      </c>
      <c r="B1020" s="9" t="s">
        <v>40</v>
      </c>
      <c r="C1020" s="9">
        <v>67</v>
      </c>
      <c r="D1020" s="9">
        <v>65</v>
      </c>
      <c r="E1020" s="9">
        <v>240.6</v>
      </c>
      <c r="F1020" s="9">
        <v>215.44255332108867</v>
      </c>
      <c r="G1020" s="9">
        <v>2020</v>
      </c>
      <c r="H1020" s="10">
        <v>8.9154325606444586E-4</v>
      </c>
      <c r="K1020" s="9">
        <f>IFERROR((1+H1020*(YEAR(סימולטור!$C$14)-2020))*F1020,0)</f>
        <v>215.44255332108867</v>
      </c>
    </row>
    <row r="1021" spans="1:11" x14ac:dyDescent="0.2">
      <c r="A1021" s="9">
        <v>17</v>
      </c>
      <c r="B1021" s="9" t="s">
        <v>40</v>
      </c>
      <c r="C1021" s="9">
        <v>67</v>
      </c>
      <c r="D1021" s="9">
        <v>66</v>
      </c>
      <c r="E1021" s="9">
        <v>240.6</v>
      </c>
      <c r="F1021" s="9">
        <v>214.31390870658865</v>
      </c>
      <c r="G1021" s="9">
        <v>2020</v>
      </c>
      <c r="H1021" s="10">
        <v>8.9549262606455232E-4</v>
      </c>
      <c r="K1021" s="9">
        <f>IFERROR((1+H1021*(YEAR(סימולטור!$C$14)-2020))*F1021,0)</f>
        <v>214.31390870658865</v>
      </c>
    </row>
    <row r="1022" spans="1:11" x14ac:dyDescent="0.2">
      <c r="A1022" s="9">
        <v>17</v>
      </c>
      <c r="B1022" s="9" t="s">
        <v>40</v>
      </c>
      <c r="C1022" s="9">
        <v>67</v>
      </c>
      <c r="D1022" s="9">
        <v>67</v>
      </c>
      <c r="E1022" s="9">
        <v>240.6</v>
      </c>
      <c r="F1022" s="9">
        <v>213.25699227925941</v>
      </c>
      <c r="G1022" s="9">
        <v>2020</v>
      </c>
      <c r="H1022" s="10">
        <v>8.9877161168305027E-4</v>
      </c>
      <c r="K1022" s="9">
        <f>IFERROR((1+H1022*(YEAR(סימולטור!$C$14)-2020))*F1022,0)</f>
        <v>213.25699227925941</v>
      </c>
    </row>
    <row r="1023" spans="1:11" x14ac:dyDescent="0.2">
      <c r="A1023" s="9">
        <v>17</v>
      </c>
      <c r="B1023" s="9" t="s">
        <v>40</v>
      </c>
      <c r="C1023" s="9">
        <v>67</v>
      </c>
      <c r="D1023" s="9">
        <v>68</v>
      </c>
      <c r="E1023" s="9">
        <v>240.6</v>
      </c>
      <c r="F1023" s="9">
        <v>212.27743595600538</v>
      </c>
      <c r="G1023" s="9">
        <v>2020</v>
      </c>
      <c r="H1023" s="10">
        <v>9.0123564666720081E-4</v>
      </c>
      <c r="K1023" s="9">
        <f>IFERROR((1+H1023*(YEAR(סימולטור!$C$14)-2020))*F1023,0)</f>
        <v>212.27743595600538</v>
      </c>
    </row>
    <row r="1024" spans="1:11" x14ac:dyDescent="0.2">
      <c r="A1024" s="9">
        <v>17</v>
      </c>
      <c r="B1024" s="9" t="s">
        <v>40</v>
      </c>
      <c r="C1024" s="9">
        <v>67</v>
      </c>
      <c r="D1024" s="9">
        <v>69</v>
      </c>
      <c r="E1024" s="9">
        <v>240.6</v>
      </c>
      <c r="F1024" s="9">
        <v>211.37913011716518</v>
      </c>
      <c r="G1024" s="9">
        <v>2020</v>
      </c>
      <c r="H1024" s="10">
        <v>9.0297932623838412E-4</v>
      </c>
      <c r="K1024" s="9">
        <f>IFERROR((1+H1024*(YEAR(סימולטור!$C$14)-2020))*F1024,0)</f>
        <v>211.37913011716518</v>
      </c>
    </row>
    <row r="1025" spans="1:11" x14ac:dyDescent="0.2">
      <c r="A1025" s="9">
        <v>17</v>
      </c>
      <c r="B1025" s="9" t="s">
        <v>40</v>
      </c>
      <c r="C1025" s="9">
        <v>67</v>
      </c>
      <c r="D1025" s="9">
        <v>70</v>
      </c>
      <c r="E1025" s="9">
        <v>240.6</v>
      </c>
      <c r="F1025" s="9">
        <v>210.56450310714084</v>
      </c>
      <c r="G1025" s="9">
        <v>2020</v>
      </c>
      <c r="H1025" s="10">
        <v>9.0398058916741947E-4</v>
      </c>
      <c r="K1025" s="9">
        <f>IFERROR((1+H1025*(YEAR(סימולטור!$C$14)-2020))*F1025,0)</f>
        <v>210.56450310714084</v>
      </c>
    </row>
    <row r="1026" spans="1:11" x14ac:dyDescent="0.2">
      <c r="A1026" s="9">
        <v>17</v>
      </c>
      <c r="B1026" s="9" t="s">
        <v>40</v>
      </c>
      <c r="C1026" s="9">
        <v>67</v>
      </c>
      <c r="D1026" s="9">
        <v>71</v>
      </c>
      <c r="E1026" s="9">
        <v>240.6</v>
      </c>
      <c r="F1026" s="9">
        <v>209.83478531519702</v>
      </c>
      <c r="G1026" s="9">
        <v>2020</v>
      </c>
      <c r="H1026" s="10">
        <v>9.0420070555671903E-4</v>
      </c>
      <c r="K1026" s="9">
        <f>IFERROR((1+H1026*(YEAR(סימולטור!$C$14)-2020))*F1026,0)</f>
        <v>209.83478531519702</v>
      </c>
    </row>
    <row r="1027" spans="1:11" x14ac:dyDescent="0.2">
      <c r="A1027" s="9">
        <v>17</v>
      </c>
      <c r="B1027" s="9" t="s">
        <v>40</v>
      </c>
      <c r="C1027" s="9">
        <v>67</v>
      </c>
      <c r="D1027" s="9">
        <v>72</v>
      </c>
      <c r="E1027" s="9">
        <v>240.6</v>
      </c>
      <c r="F1027" s="9">
        <v>209.18885009772936</v>
      </c>
      <c r="G1027" s="9">
        <v>2020</v>
      </c>
      <c r="H1027" s="10">
        <v>9.0384798132079258E-4</v>
      </c>
      <c r="K1027" s="9">
        <f>IFERROR((1+H1027*(YEAR(סימולטור!$C$14)-2020))*F1027,0)</f>
        <v>209.18885009772936</v>
      </c>
    </row>
    <row r="1028" spans="1:11" x14ac:dyDescent="0.2">
      <c r="A1028" s="9">
        <v>17</v>
      </c>
      <c r="B1028" s="9" t="s">
        <v>40</v>
      </c>
      <c r="C1028" s="9">
        <v>67</v>
      </c>
      <c r="D1028" s="9">
        <v>73</v>
      </c>
      <c r="E1028" s="9">
        <v>240.6</v>
      </c>
      <c r="F1028" s="9">
        <v>208.62536942383585</v>
      </c>
      <c r="G1028" s="9">
        <v>2020</v>
      </c>
      <c r="H1028" s="10">
        <v>9.0294526898025934E-4</v>
      </c>
      <c r="K1028" s="9">
        <f>IFERROR((1+H1028*(YEAR(סימולטור!$C$14)-2020))*F1028,0)</f>
        <v>208.62536942383585</v>
      </c>
    </row>
    <row r="1029" spans="1:11" x14ac:dyDescent="0.2">
      <c r="A1029" s="9">
        <v>17</v>
      </c>
      <c r="B1029" s="9" t="s">
        <v>40</v>
      </c>
      <c r="C1029" s="9">
        <v>67</v>
      </c>
      <c r="D1029" s="9">
        <v>74</v>
      </c>
      <c r="E1029" s="9">
        <v>240.6</v>
      </c>
      <c r="F1029" s="9">
        <v>208.14106994561394</v>
      </c>
      <c r="G1029" s="9">
        <v>2020</v>
      </c>
      <c r="H1029" s="10">
        <v>9.0157407644505031E-4</v>
      </c>
      <c r="K1029" s="9">
        <f>IFERROR((1+H1029*(YEAR(סימולטור!$C$14)-2020))*F1029,0)</f>
        <v>208.14106994561394</v>
      </c>
    </row>
    <row r="1030" spans="1:11" x14ac:dyDescent="0.2">
      <c r="A1030" s="9">
        <v>17</v>
      </c>
      <c r="B1030" s="9" t="s">
        <v>40</v>
      </c>
      <c r="C1030" s="9">
        <v>67</v>
      </c>
      <c r="D1030" s="9">
        <v>75</v>
      </c>
      <c r="E1030" s="9">
        <v>240.6</v>
      </c>
      <c r="F1030" s="9">
        <v>207.73123900137577</v>
      </c>
      <c r="G1030" s="9">
        <v>2020</v>
      </c>
      <c r="H1030" s="10">
        <v>8.9988269005768847E-4</v>
      </c>
      <c r="K1030" s="9">
        <f>IFERROR((1+H1030*(YEAR(סימולטור!$C$14)-2020))*F1030,0)</f>
        <v>207.73123900137577</v>
      </c>
    </row>
    <row r="1031" spans="1:11" x14ac:dyDescent="0.2">
      <c r="A1031" s="9">
        <v>17</v>
      </c>
      <c r="B1031" s="9" t="s">
        <v>40</v>
      </c>
      <c r="C1031" s="9">
        <v>67</v>
      </c>
      <c r="D1031" s="9">
        <v>76</v>
      </c>
      <c r="E1031" s="9">
        <v>240.6</v>
      </c>
      <c r="F1031" s="9">
        <v>207.39042925649935</v>
      </c>
      <c r="G1031" s="9">
        <v>2020</v>
      </c>
      <c r="H1031" s="10">
        <v>8.979717234611237E-4</v>
      </c>
      <c r="K1031" s="9">
        <f>IFERROR((1+H1031*(YEAR(סימולטור!$C$14)-2020))*F1031,0)</f>
        <v>207.39042925649935</v>
      </c>
    </row>
    <row r="1032" spans="1:11" x14ac:dyDescent="0.2">
      <c r="A1032" s="9">
        <v>17</v>
      </c>
      <c r="B1032" s="9" t="s">
        <v>40</v>
      </c>
      <c r="C1032" s="9">
        <v>67</v>
      </c>
      <c r="D1032" s="9">
        <v>77</v>
      </c>
      <c r="E1032" s="9">
        <v>240.6</v>
      </c>
      <c r="F1032" s="9">
        <v>207.11096675132055</v>
      </c>
      <c r="G1032" s="9">
        <v>2020</v>
      </c>
      <c r="H1032" s="10">
        <v>8.9601790110108441E-4</v>
      </c>
      <c r="K1032" s="9">
        <f>IFERROR((1+H1032*(YEAR(סימולטור!$C$14)-2020))*F1032,0)</f>
        <v>207.11096675132055</v>
      </c>
    </row>
    <row r="1033" spans="1:11" x14ac:dyDescent="0.2">
      <c r="A1033" s="9">
        <v>17</v>
      </c>
      <c r="B1033" s="9" t="s">
        <v>40</v>
      </c>
      <c r="C1033" s="9">
        <v>67</v>
      </c>
      <c r="D1033" s="9">
        <v>78</v>
      </c>
      <c r="E1033" s="9">
        <v>240.6</v>
      </c>
      <c r="F1033" s="9">
        <v>206.88551119608894</v>
      </c>
      <c r="G1033" s="9">
        <v>2020</v>
      </c>
      <c r="H1033" s="10">
        <v>8.9411844621134875E-4</v>
      </c>
      <c r="K1033" s="9">
        <f>IFERROR((1+H1033*(YEAR(סימולטור!$C$14)-2020))*F1033,0)</f>
        <v>206.88551119608894</v>
      </c>
    </row>
    <row r="1034" spans="1:11" x14ac:dyDescent="0.2">
      <c r="A1034" s="9">
        <v>17</v>
      </c>
      <c r="B1034" s="9" t="s">
        <v>40</v>
      </c>
      <c r="C1034" s="9">
        <v>67</v>
      </c>
      <c r="D1034" s="9">
        <v>79</v>
      </c>
      <c r="E1034" s="9">
        <v>240.6</v>
      </c>
      <c r="F1034" s="9">
        <v>206.70693757536702</v>
      </c>
      <c r="G1034" s="9">
        <v>2020</v>
      </c>
      <c r="H1034" s="10">
        <v>8.9235857045062662E-4</v>
      </c>
      <c r="K1034" s="9">
        <f>IFERROR((1+H1034*(YEAR(סימולטור!$C$14)-2020))*F1034,0)</f>
        <v>206.70693757536702</v>
      </c>
    </row>
    <row r="1035" spans="1:11" x14ac:dyDescent="0.2">
      <c r="A1035" s="9">
        <v>17</v>
      </c>
      <c r="B1035" s="9" t="s">
        <v>40</v>
      </c>
      <c r="C1035" s="9">
        <v>67</v>
      </c>
      <c r="D1035" s="9">
        <v>80</v>
      </c>
      <c r="E1035" s="9">
        <v>240.6</v>
      </c>
      <c r="F1035" s="9">
        <v>206.56788521926975</v>
      </c>
      <c r="G1035" s="9">
        <v>2020</v>
      </c>
      <c r="H1035" s="10">
        <v>8.9081801196019546E-4</v>
      </c>
      <c r="K1035" s="9">
        <f>IFERROR((1+H1035*(YEAR(סימולטור!$C$14)-2020))*F1035,0)</f>
        <v>206.56788521926975</v>
      </c>
    </row>
    <row r="1036" spans="1:11" x14ac:dyDescent="0.2">
      <c r="A1036" s="9">
        <v>17</v>
      </c>
      <c r="B1036" s="9" t="s">
        <v>40</v>
      </c>
      <c r="C1036" s="9">
        <v>67</v>
      </c>
      <c r="D1036" s="9">
        <v>81</v>
      </c>
      <c r="E1036" s="9">
        <v>240.6</v>
      </c>
      <c r="F1036" s="9">
        <v>206.46143640223221</v>
      </c>
      <c r="G1036" s="9">
        <v>2020</v>
      </c>
      <c r="H1036" s="10">
        <v>8.8953396557548141E-4</v>
      </c>
      <c r="K1036" s="9">
        <f>IFERROR((1+H1036*(YEAR(סימולטור!$C$14)-2020))*F1036,0)</f>
        <v>206.46143640223221</v>
      </c>
    </row>
    <row r="1037" spans="1:11" x14ac:dyDescent="0.2">
      <c r="A1037" s="9">
        <v>17</v>
      </c>
      <c r="B1037" s="9" t="s">
        <v>40</v>
      </c>
      <c r="C1037" s="9">
        <v>67</v>
      </c>
      <c r="D1037" s="9">
        <v>82</v>
      </c>
      <c r="E1037" s="9">
        <v>240.6</v>
      </c>
      <c r="F1037" s="9">
        <v>206.38148357397438</v>
      </c>
      <c r="G1037" s="9">
        <v>2020</v>
      </c>
      <c r="H1037" s="10">
        <v>8.8854222588910796E-4</v>
      </c>
      <c r="K1037" s="9">
        <f>IFERROR((1+H1037*(YEAR(סימולטור!$C$14)-2020))*F1037,0)</f>
        <v>206.38148357397438</v>
      </c>
    </row>
    <row r="1038" spans="1:11" x14ac:dyDescent="0.2">
      <c r="A1038" s="9">
        <v>17</v>
      </c>
      <c r="B1038" s="9" t="s">
        <v>40</v>
      </c>
      <c r="C1038" s="9">
        <v>67</v>
      </c>
      <c r="D1038" s="9">
        <v>83</v>
      </c>
      <c r="E1038" s="9">
        <v>240.6</v>
      </c>
      <c r="F1038" s="9">
        <v>206.32250640673448</v>
      </c>
      <c r="G1038" s="9">
        <v>2020</v>
      </c>
      <c r="H1038" s="10">
        <v>8.8782487474900191E-4</v>
      </c>
      <c r="K1038" s="9">
        <f>IFERROR((1+H1038*(YEAR(סימולטור!$C$14)-2020))*F1038,0)</f>
        <v>206.32250640673448</v>
      </c>
    </row>
    <row r="1039" spans="1:11" x14ac:dyDescent="0.2">
      <c r="A1039" s="9">
        <v>17</v>
      </c>
      <c r="B1039" s="9" t="s">
        <v>40</v>
      </c>
      <c r="C1039" s="9">
        <v>67</v>
      </c>
      <c r="D1039" s="9">
        <v>84</v>
      </c>
      <c r="E1039" s="9">
        <v>240.6</v>
      </c>
      <c r="F1039" s="9">
        <v>206.27984533963993</v>
      </c>
      <c r="G1039" s="9">
        <v>2020</v>
      </c>
      <c r="H1039" s="10">
        <v>8.873354238226308E-4</v>
      </c>
      <c r="K1039" s="9">
        <f>IFERROR((1+H1039*(YEAR(סימולטור!$C$14)-2020))*F1039,0)</f>
        <v>206.27984533963993</v>
      </c>
    </row>
    <row r="1040" spans="1:11" x14ac:dyDescent="0.2">
      <c r="A1040" s="9">
        <v>17</v>
      </c>
      <c r="B1040" s="9" t="s">
        <v>40</v>
      </c>
      <c r="C1040" s="9">
        <v>67</v>
      </c>
      <c r="D1040" s="9">
        <v>85</v>
      </c>
      <c r="E1040" s="9">
        <v>240.6</v>
      </c>
      <c r="F1040" s="9">
        <v>206.24961128579014</v>
      </c>
      <c r="G1040" s="9">
        <v>2020</v>
      </c>
      <c r="H1040" s="10">
        <v>8.8703258097825807E-4</v>
      </c>
      <c r="K1040" s="9">
        <f>IFERROR((1+H1040*(YEAR(סימולטור!$C$14)-2020))*F1040,0)</f>
        <v>206.24961128579014</v>
      </c>
    </row>
    <row r="1041" spans="1:11" x14ac:dyDescent="0.2">
      <c r="A1041" s="9">
        <v>17</v>
      </c>
      <c r="B1041" s="9" t="s">
        <v>40</v>
      </c>
      <c r="C1041" s="9">
        <v>67</v>
      </c>
      <c r="D1041" s="9">
        <v>86</v>
      </c>
      <c r="E1041" s="9">
        <v>240.6</v>
      </c>
      <c r="F1041" s="9">
        <v>206.22865147614075</v>
      </c>
      <c r="G1041" s="9">
        <v>2020</v>
      </c>
      <c r="H1041" s="10">
        <v>8.8686895348727619E-4</v>
      </c>
      <c r="K1041" s="9">
        <f>IFERROR((1+H1041*(YEAR(סימולטור!$C$14)-2020))*F1041,0)</f>
        <v>206.22865147614075</v>
      </c>
    </row>
    <row r="1042" spans="1:11" x14ac:dyDescent="0.2">
      <c r="A1042" s="9">
        <v>17</v>
      </c>
      <c r="B1042" s="9" t="s">
        <v>40</v>
      </c>
      <c r="C1042" s="9">
        <v>67</v>
      </c>
      <c r="D1042" s="9">
        <v>87</v>
      </c>
      <c r="E1042" s="9">
        <v>240.6</v>
      </c>
      <c r="F1042" s="9">
        <v>206.2144222192731</v>
      </c>
      <c r="G1042" s="9">
        <v>2020</v>
      </c>
      <c r="H1042" s="10">
        <v>8.868003138253678E-4</v>
      </c>
      <c r="K1042" s="9">
        <f>IFERROR((1+H1042*(YEAR(סימולטור!$C$14)-2020))*F1042,0)</f>
        <v>206.2144222192731</v>
      </c>
    </row>
    <row r="1043" spans="1:11" x14ac:dyDescent="0.2">
      <c r="A1043" s="9">
        <v>17</v>
      </c>
      <c r="B1043" s="9" t="s">
        <v>40</v>
      </c>
      <c r="C1043" s="9">
        <v>67</v>
      </c>
      <c r="D1043" s="9">
        <v>88</v>
      </c>
      <c r="E1043" s="9">
        <v>240.6</v>
      </c>
      <c r="F1043" s="9">
        <v>206.20493741277863</v>
      </c>
      <c r="G1043" s="9">
        <v>2020</v>
      </c>
      <c r="H1043" s="10">
        <v>8.8678767578659909E-4</v>
      </c>
      <c r="K1043" s="9">
        <f>IFERROR((1+H1043*(YEAR(סימולטור!$C$14)-2020))*F1043,0)</f>
        <v>206.20493741277863</v>
      </c>
    </row>
    <row r="1044" spans="1:11" x14ac:dyDescent="0.2">
      <c r="A1044" s="9">
        <v>17</v>
      </c>
      <c r="B1044" s="9" t="s">
        <v>40</v>
      </c>
      <c r="C1044" s="9">
        <v>67</v>
      </c>
      <c r="D1044" s="9">
        <v>89</v>
      </c>
      <c r="E1044" s="9">
        <v>240.6</v>
      </c>
      <c r="F1044" s="9">
        <v>206.19872832636091</v>
      </c>
      <c r="G1044" s="9">
        <v>2020</v>
      </c>
      <c r="H1044" s="10">
        <v>8.8680624235817429E-4</v>
      </c>
      <c r="K1044" s="9">
        <f>IFERROR((1+H1044*(YEAR(סימולטור!$C$14)-2020))*F1044,0)</f>
        <v>206.19872832636091</v>
      </c>
    </row>
    <row r="1045" spans="1:11" x14ac:dyDescent="0.2">
      <c r="A1045" s="9">
        <v>17</v>
      </c>
      <c r="B1045" s="9" t="s">
        <v>40</v>
      </c>
      <c r="C1045" s="9">
        <v>67</v>
      </c>
      <c r="D1045" s="9">
        <v>90</v>
      </c>
      <c r="E1045" s="9">
        <v>240.6</v>
      </c>
      <c r="F1045" s="9">
        <v>206.19474129100266</v>
      </c>
      <c r="G1045" s="9">
        <v>2020</v>
      </c>
      <c r="H1045" s="10">
        <v>8.8683954758393159E-4</v>
      </c>
      <c r="K1045" s="9">
        <f>IFERROR((1+H1045*(YEAR(סימולטור!$C$14)-2020))*F1045,0)</f>
        <v>206.19474129100266</v>
      </c>
    </row>
    <row r="1046" spans="1:11" x14ac:dyDescent="0.2">
      <c r="A1046" s="9">
        <v>17</v>
      </c>
      <c r="B1046" s="9" t="s">
        <v>40</v>
      </c>
      <c r="C1046" s="9">
        <v>68</v>
      </c>
      <c r="D1046" s="9">
        <v>55</v>
      </c>
      <c r="E1046" s="9">
        <v>240.6</v>
      </c>
      <c r="F1046" s="9">
        <v>227.48247764374204</v>
      </c>
      <c r="G1046" s="9">
        <v>2020</v>
      </c>
      <c r="H1046" s="10">
        <v>8.0875724928224904E-4</v>
      </c>
      <c r="K1046" s="9">
        <f>IFERROR((1+H1046*(YEAR(סימולטור!$C$14)-2020))*F1046,0)</f>
        <v>227.48247764374204</v>
      </c>
    </row>
    <row r="1047" spans="1:11" x14ac:dyDescent="0.2">
      <c r="A1047" s="9">
        <v>17</v>
      </c>
      <c r="B1047" s="9" t="s">
        <v>40</v>
      </c>
      <c r="C1047" s="9">
        <v>68</v>
      </c>
      <c r="D1047" s="9">
        <v>56</v>
      </c>
      <c r="E1047" s="9">
        <v>240.6</v>
      </c>
      <c r="F1047" s="9">
        <v>225.96342480779774</v>
      </c>
      <c r="G1047" s="9">
        <v>2020</v>
      </c>
      <c r="H1047" s="10">
        <v>8.2102517372346483E-4</v>
      </c>
      <c r="K1047" s="9">
        <f>IFERROR((1+H1047*(YEAR(סימולטור!$C$14)-2020))*F1047,0)</f>
        <v>225.96342480779774</v>
      </c>
    </row>
    <row r="1048" spans="1:11" x14ac:dyDescent="0.2">
      <c r="A1048" s="9">
        <v>17</v>
      </c>
      <c r="B1048" s="9" t="s">
        <v>40</v>
      </c>
      <c r="C1048" s="9">
        <v>68</v>
      </c>
      <c r="D1048" s="9">
        <v>57</v>
      </c>
      <c r="E1048" s="9">
        <v>240.6</v>
      </c>
      <c r="F1048" s="9">
        <v>224.43751522818928</v>
      </c>
      <c r="G1048" s="9">
        <v>2020</v>
      </c>
      <c r="H1048" s="10">
        <v>8.3248431653930744E-4</v>
      </c>
      <c r="K1048" s="9">
        <f>IFERROR((1+H1048*(YEAR(סימולטור!$C$14)-2020))*F1048,0)</f>
        <v>224.43751522818928</v>
      </c>
    </row>
    <row r="1049" spans="1:11" x14ac:dyDescent="0.2">
      <c r="A1049" s="9">
        <v>17</v>
      </c>
      <c r="B1049" s="9" t="s">
        <v>40</v>
      </c>
      <c r="C1049" s="9">
        <v>68</v>
      </c>
      <c r="D1049" s="9">
        <v>58</v>
      </c>
      <c r="E1049" s="9">
        <v>240.6</v>
      </c>
      <c r="F1049" s="9">
        <v>222.91336577258858</v>
      </c>
      <c r="G1049" s="9">
        <v>2020</v>
      </c>
      <c r="H1049" s="10">
        <v>8.4304181961773414E-4</v>
      </c>
      <c r="K1049" s="9">
        <f>IFERROR((1+H1049*(YEAR(סימולטור!$C$14)-2020))*F1049,0)</f>
        <v>222.91336577258858</v>
      </c>
    </row>
    <row r="1050" spans="1:11" x14ac:dyDescent="0.2">
      <c r="A1050" s="9">
        <v>17</v>
      </c>
      <c r="B1050" s="9" t="s">
        <v>40</v>
      </c>
      <c r="C1050" s="9">
        <v>68</v>
      </c>
      <c r="D1050" s="9">
        <v>59</v>
      </c>
      <c r="E1050" s="9">
        <v>240.6</v>
      </c>
      <c r="F1050" s="9">
        <v>221.39738174105477</v>
      </c>
      <c r="G1050" s="9">
        <v>2020</v>
      </c>
      <c r="H1050" s="10">
        <v>8.5273254368081655E-4</v>
      </c>
      <c r="K1050" s="9">
        <f>IFERROR((1+H1050*(YEAR(סימולטור!$C$14)-2020))*F1050,0)</f>
        <v>221.39738174105477</v>
      </c>
    </row>
    <row r="1051" spans="1:11" x14ac:dyDescent="0.2">
      <c r="A1051" s="9">
        <v>17</v>
      </c>
      <c r="B1051" s="9" t="s">
        <v>40</v>
      </c>
      <c r="C1051" s="9">
        <v>68</v>
      </c>
      <c r="D1051" s="9">
        <v>60</v>
      </c>
      <c r="E1051" s="9">
        <v>240.6</v>
      </c>
      <c r="F1051" s="9">
        <v>219.8992436038275</v>
      </c>
      <c r="G1051" s="9">
        <v>2020</v>
      </c>
      <c r="H1051" s="10">
        <v>8.6139275281123967E-4</v>
      </c>
      <c r="K1051" s="9">
        <f>IFERROR((1+H1051*(YEAR(סימולטור!$C$14)-2020))*F1051,0)</f>
        <v>219.8992436038275</v>
      </c>
    </row>
    <row r="1052" spans="1:11" x14ac:dyDescent="0.2">
      <c r="A1052" s="9">
        <v>17</v>
      </c>
      <c r="B1052" s="9" t="s">
        <v>40</v>
      </c>
      <c r="C1052" s="9">
        <v>68</v>
      </c>
      <c r="D1052" s="9">
        <v>61</v>
      </c>
      <c r="E1052" s="9">
        <v>240.6</v>
      </c>
      <c r="F1052" s="9">
        <v>218.42859461416282</v>
      </c>
      <c r="G1052" s="9">
        <v>2020</v>
      </c>
      <c r="H1052" s="10">
        <v>8.6915546707631711E-4</v>
      </c>
      <c r="K1052" s="9">
        <f>IFERROR((1+H1052*(YEAR(סימולטור!$C$14)-2020))*F1052,0)</f>
        <v>218.42859461416282</v>
      </c>
    </row>
    <row r="1053" spans="1:11" x14ac:dyDescent="0.2">
      <c r="A1053" s="9">
        <v>17</v>
      </c>
      <c r="B1053" s="9" t="s">
        <v>40</v>
      </c>
      <c r="C1053" s="9">
        <v>68</v>
      </c>
      <c r="D1053" s="9">
        <v>62</v>
      </c>
      <c r="E1053" s="9">
        <v>240.6</v>
      </c>
      <c r="F1053" s="9">
        <v>216.99396213801234</v>
      </c>
      <c r="G1053" s="9">
        <v>2020</v>
      </c>
      <c r="H1053" s="10">
        <v>8.7591593430985854E-4</v>
      </c>
      <c r="K1053" s="9">
        <f>IFERROR((1+H1053*(YEAR(סימולטור!$C$14)-2020))*F1053,0)</f>
        <v>216.99396213801234</v>
      </c>
    </row>
    <row r="1054" spans="1:11" x14ac:dyDescent="0.2">
      <c r="A1054" s="9">
        <v>17</v>
      </c>
      <c r="B1054" s="9" t="s">
        <v>40</v>
      </c>
      <c r="C1054" s="9">
        <v>68</v>
      </c>
      <c r="D1054" s="9">
        <v>63</v>
      </c>
      <c r="E1054" s="9">
        <v>240.6</v>
      </c>
      <c r="F1054" s="9">
        <v>215.60421753815393</v>
      </c>
      <c r="G1054" s="9">
        <v>2020</v>
      </c>
      <c r="H1054" s="10">
        <v>8.8166323788144434E-4</v>
      </c>
      <c r="K1054" s="9">
        <f>IFERROR((1+H1054*(YEAR(סימולטור!$C$14)-2020))*F1054,0)</f>
        <v>215.60421753815393</v>
      </c>
    </row>
    <row r="1055" spans="1:11" x14ac:dyDescent="0.2">
      <c r="A1055" s="9">
        <v>17</v>
      </c>
      <c r="B1055" s="9" t="s">
        <v>40</v>
      </c>
      <c r="C1055" s="9">
        <v>68</v>
      </c>
      <c r="D1055" s="9">
        <v>64</v>
      </c>
      <c r="E1055" s="9">
        <v>240.6</v>
      </c>
      <c r="F1055" s="9">
        <v>214.26749783279604</v>
      </c>
      <c r="G1055" s="9">
        <v>2020</v>
      </c>
      <c r="H1055" s="10">
        <v>8.8633459749908289E-4</v>
      </c>
      <c r="K1055" s="9">
        <f>IFERROR((1+H1055*(YEAR(סימולטור!$C$14)-2020))*F1055,0)</f>
        <v>214.26749783279604</v>
      </c>
    </row>
    <row r="1056" spans="1:11" x14ac:dyDescent="0.2">
      <c r="A1056" s="9">
        <v>17</v>
      </c>
      <c r="B1056" s="9" t="s">
        <v>40</v>
      </c>
      <c r="C1056" s="9">
        <v>68</v>
      </c>
      <c r="D1056" s="9">
        <v>65</v>
      </c>
      <c r="E1056" s="9">
        <v>240.6</v>
      </c>
      <c r="F1056" s="9">
        <v>212.9924250577578</v>
      </c>
      <c r="G1056" s="9">
        <v>2020</v>
      </c>
      <c r="H1056" s="10">
        <v>8.8991377542826835E-4</v>
      </c>
      <c r="K1056" s="9">
        <f>IFERROR((1+H1056*(YEAR(סימולטור!$C$14)-2020))*F1056,0)</f>
        <v>212.9924250577578</v>
      </c>
    </row>
    <row r="1057" spans="1:11" x14ac:dyDescent="0.2">
      <c r="A1057" s="9">
        <v>17</v>
      </c>
      <c r="B1057" s="9" t="s">
        <v>40</v>
      </c>
      <c r="C1057" s="9">
        <v>68</v>
      </c>
      <c r="D1057" s="9">
        <v>66</v>
      </c>
      <c r="E1057" s="9">
        <v>240.6</v>
      </c>
      <c r="F1057" s="9">
        <v>211.78580713651286</v>
      </c>
      <c r="G1057" s="9">
        <v>2020</v>
      </c>
      <c r="H1057" s="10">
        <v>8.9243447309744566E-4</v>
      </c>
      <c r="K1057" s="9">
        <f>IFERROR((1+H1057*(YEAR(סימולטור!$C$14)-2020))*F1057,0)</f>
        <v>211.78580713651286</v>
      </c>
    </row>
    <row r="1058" spans="1:11" x14ac:dyDescent="0.2">
      <c r="A1058" s="9">
        <v>17</v>
      </c>
      <c r="B1058" s="9" t="s">
        <v>40</v>
      </c>
      <c r="C1058" s="9">
        <v>68</v>
      </c>
      <c r="D1058" s="9">
        <v>67</v>
      </c>
      <c r="E1058" s="9">
        <v>240.6</v>
      </c>
      <c r="F1058" s="9">
        <v>210.65143895392529</v>
      </c>
      <c r="G1058" s="9">
        <v>2020</v>
      </c>
      <c r="H1058" s="10">
        <v>8.9414467103623519E-4</v>
      </c>
      <c r="K1058" s="9">
        <f>IFERROR((1+H1058*(YEAR(סימולטור!$C$14)-2020))*F1058,0)</f>
        <v>210.65143895392529</v>
      </c>
    </row>
    <row r="1059" spans="1:11" x14ac:dyDescent="0.2">
      <c r="A1059" s="9">
        <v>17</v>
      </c>
      <c r="B1059" s="9" t="s">
        <v>40</v>
      </c>
      <c r="C1059" s="9">
        <v>68</v>
      </c>
      <c r="D1059" s="9">
        <v>68</v>
      </c>
      <c r="E1059" s="9">
        <v>240.6</v>
      </c>
      <c r="F1059" s="9">
        <v>209.59609391133981</v>
      </c>
      <c r="G1059" s="9">
        <v>2020</v>
      </c>
      <c r="H1059" s="10">
        <v>8.9491101662528369E-4</v>
      </c>
      <c r="K1059" s="9">
        <f>IFERROR((1+H1059*(YEAR(סימולטור!$C$14)-2020))*F1059,0)</f>
        <v>209.59609391133981</v>
      </c>
    </row>
    <row r="1060" spans="1:11" x14ac:dyDescent="0.2">
      <c r="A1060" s="9">
        <v>17</v>
      </c>
      <c r="B1060" s="9" t="s">
        <v>40</v>
      </c>
      <c r="C1060" s="9">
        <v>68</v>
      </c>
      <c r="D1060" s="9">
        <v>69</v>
      </c>
      <c r="E1060" s="9">
        <v>240.6</v>
      </c>
      <c r="F1060" s="9">
        <v>208.62474132697406</v>
      </c>
      <c r="G1060" s="9">
        <v>2020</v>
      </c>
      <c r="H1060" s="10">
        <v>8.948649344079849E-4</v>
      </c>
      <c r="K1060" s="9">
        <f>IFERROR((1+H1060*(YEAR(סימולטור!$C$14)-2020))*F1060,0)</f>
        <v>208.62474132697406</v>
      </c>
    </row>
    <row r="1061" spans="1:11" x14ac:dyDescent="0.2">
      <c r="A1061" s="9">
        <v>17</v>
      </c>
      <c r="B1061" s="9" t="s">
        <v>40</v>
      </c>
      <c r="C1061" s="9">
        <v>68</v>
      </c>
      <c r="D1061" s="9">
        <v>70</v>
      </c>
      <c r="E1061" s="9">
        <v>240.6</v>
      </c>
      <c r="F1061" s="9">
        <v>207.74077493658569</v>
      </c>
      <c r="G1061" s="9">
        <v>2020</v>
      </c>
      <c r="H1061" s="10">
        <v>8.9401166361952251E-4</v>
      </c>
      <c r="K1061" s="9">
        <f>IFERROR((1+H1061*(YEAR(סימולטור!$C$14)-2020))*F1061,0)</f>
        <v>207.74077493658569</v>
      </c>
    </row>
    <row r="1062" spans="1:11" x14ac:dyDescent="0.2">
      <c r="A1062" s="9">
        <v>17</v>
      </c>
      <c r="B1062" s="9" t="s">
        <v>40</v>
      </c>
      <c r="C1062" s="9">
        <v>68</v>
      </c>
      <c r="D1062" s="9">
        <v>71</v>
      </c>
      <c r="E1062" s="9">
        <v>240.6</v>
      </c>
      <c r="F1062" s="9">
        <v>206.94628903630954</v>
      </c>
      <c r="G1062" s="9">
        <v>2020</v>
      </c>
      <c r="H1062" s="10">
        <v>8.9233865890282901E-4</v>
      </c>
      <c r="K1062" s="9">
        <f>IFERROR((1+H1062*(YEAR(סימולטור!$C$14)-2020))*F1062,0)</f>
        <v>206.94628903630954</v>
      </c>
    </row>
    <row r="1063" spans="1:11" x14ac:dyDescent="0.2">
      <c r="A1063" s="9">
        <v>17</v>
      </c>
      <c r="B1063" s="9" t="s">
        <v>40</v>
      </c>
      <c r="C1063" s="9">
        <v>68</v>
      </c>
      <c r="D1063" s="9">
        <v>72</v>
      </c>
      <c r="E1063" s="9">
        <v>240.6</v>
      </c>
      <c r="F1063" s="9">
        <v>206.24078541145747</v>
      </c>
      <c r="G1063" s="9">
        <v>2020</v>
      </c>
      <c r="H1063" s="10">
        <v>8.9010786067232086E-4</v>
      </c>
      <c r="K1063" s="9">
        <f>IFERROR((1+H1063*(YEAR(סימולטור!$C$14)-2020))*F1063,0)</f>
        <v>206.24078541145747</v>
      </c>
    </row>
    <row r="1064" spans="1:11" x14ac:dyDescent="0.2">
      <c r="A1064" s="9">
        <v>17</v>
      </c>
      <c r="B1064" s="9" t="s">
        <v>40</v>
      </c>
      <c r="C1064" s="9">
        <v>68</v>
      </c>
      <c r="D1064" s="9">
        <v>73</v>
      </c>
      <c r="E1064" s="9">
        <v>240.6</v>
      </c>
      <c r="F1064" s="9">
        <v>205.62350090007391</v>
      </c>
      <c r="G1064" s="9">
        <v>2020</v>
      </c>
      <c r="H1064" s="10">
        <v>8.8737375175542777E-4</v>
      </c>
      <c r="K1064" s="9">
        <f>IFERROR((1+H1064*(YEAR(סימולטור!$C$14)-2020))*F1064,0)</f>
        <v>205.62350090007391</v>
      </c>
    </row>
    <row r="1065" spans="1:11" x14ac:dyDescent="0.2">
      <c r="A1065" s="9">
        <v>17</v>
      </c>
      <c r="B1065" s="9" t="s">
        <v>40</v>
      </c>
      <c r="C1065" s="9">
        <v>68</v>
      </c>
      <c r="D1065" s="9">
        <v>74</v>
      </c>
      <c r="E1065" s="9">
        <v>240.6</v>
      </c>
      <c r="F1065" s="9">
        <v>205.09147938450138</v>
      </c>
      <c r="G1065" s="9">
        <v>2020</v>
      </c>
      <c r="H1065" s="10">
        <v>8.8424911488025639E-4</v>
      </c>
      <c r="K1065" s="9">
        <f>IFERROR((1+H1065*(YEAR(סימולטור!$C$14)-2020))*F1065,0)</f>
        <v>205.09147938450138</v>
      </c>
    </row>
    <row r="1066" spans="1:11" x14ac:dyDescent="0.2">
      <c r="A1066" s="9">
        <v>17</v>
      </c>
      <c r="B1066" s="9" t="s">
        <v>40</v>
      </c>
      <c r="C1066" s="9">
        <v>68</v>
      </c>
      <c r="D1066" s="9">
        <v>75</v>
      </c>
      <c r="E1066" s="9">
        <v>240.6</v>
      </c>
      <c r="F1066" s="9">
        <v>204.64008946086813</v>
      </c>
      <c r="G1066" s="9">
        <v>2020</v>
      </c>
      <c r="H1066" s="10">
        <v>8.8091825797400301E-4</v>
      </c>
      <c r="K1066" s="9">
        <f>IFERROR((1+H1066*(YEAR(סימולטור!$C$14)-2020))*F1066,0)</f>
        <v>204.64008946086813</v>
      </c>
    </row>
    <row r="1067" spans="1:11" x14ac:dyDescent="0.2">
      <c r="A1067" s="9">
        <v>17</v>
      </c>
      <c r="B1067" s="9" t="s">
        <v>40</v>
      </c>
      <c r="C1067" s="9">
        <v>68</v>
      </c>
      <c r="D1067" s="9">
        <v>76</v>
      </c>
      <c r="E1067" s="9">
        <v>240.6</v>
      </c>
      <c r="F1067" s="9">
        <v>204.26381289128568</v>
      </c>
      <c r="G1067" s="9">
        <v>2020</v>
      </c>
      <c r="H1067" s="10">
        <v>8.775053325579071E-4</v>
      </c>
      <c r="K1067" s="9">
        <f>IFERROR((1+H1067*(YEAR(סימולטור!$C$14)-2020))*F1067,0)</f>
        <v>204.26381289128568</v>
      </c>
    </row>
    <row r="1068" spans="1:11" x14ac:dyDescent="0.2">
      <c r="A1068" s="9">
        <v>17</v>
      </c>
      <c r="B1068" s="9" t="s">
        <v>40</v>
      </c>
      <c r="C1068" s="9">
        <v>68</v>
      </c>
      <c r="D1068" s="9">
        <v>77</v>
      </c>
      <c r="E1068" s="9">
        <v>240.6</v>
      </c>
      <c r="F1068" s="9">
        <v>203.95455504843707</v>
      </c>
      <c r="G1068" s="9">
        <v>2020</v>
      </c>
      <c r="H1068" s="10">
        <v>8.7421050289761412E-4</v>
      </c>
      <c r="K1068" s="9">
        <f>IFERROR((1+H1068*(YEAR(סימולטור!$C$14)-2020))*F1068,0)</f>
        <v>203.95455504843707</v>
      </c>
    </row>
    <row r="1069" spans="1:11" x14ac:dyDescent="0.2">
      <c r="A1069" s="9">
        <v>17</v>
      </c>
      <c r="B1069" s="9" t="s">
        <v>40</v>
      </c>
      <c r="C1069" s="9">
        <v>68</v>
      </c>
      <c r="D1069" s="9">
        <v>78</v>
      </c>
      <c r="E1069" s="9">
        <v>240.6</v>
      </c>
      <c r="F1069" s="9">
        <v>203.70450625159407</v>
      </c>
      <c r="G1069" s="9">
        <v>2020</v>
      </c>
      <c r="H1069" s="10">
        <v>8.7114004279704961E-4</v>
      </c>
      <c r="K1069" s="9">
        <f>IFERROR((1+H1069*(YEAR(סימולטור!$C$14)-2020))*F1069,0)</f>
        <v>203.70450625159407</v>
      </c>
    </row>
    <row r="1070" spans="1:11" x14ac:dyDescent="0.2">
      <c r="A1070" s="9">
        <v>17</v>
      </c>
      <c r="B1070" s="9" t="s">
        <v>40</v>
      </c>
      <c r="C1070" s="9">
        <v>68</v>
      </c>
      <c r="D1070" s="9">
        <v>79</v>
      </c>
      <c r="E1070" s="9">
        <v>240.6</v>
      </c>
      <c r="F1070" s="9">
        <v>203.50603612749492</v>
      </c>
      <c r="G1070" s="9">
        <v>2020</v>
      </c>
      <c r="H1070" s="10">
        <v>8.6838296310586991E-4</v>
      </c>
      <c r="K1070" s="9">
        <f>IFERROR((1+H1070*(YEAR(סימולטור!$C$14)-2020))*F1070,0)</f>
        <v>203.50603612749492</v>
      </c>
    </row>
    <row r="1071" spans="1:11" x14ac:dyDescent="0.2">
      <c r="A1071" s="9">
        <v>17</v>
      </c>
      <c r="B1071" s="9" t="s">
        <v>40</v>
      </c>
      <c r="C1071" s="9">
        <v>68</v>
      </c>
      <c r="D1071" s="9">
        <v>80</v>
      </c>
      <c r="E1071" s="9">
        <v>240.6</v>
      </c>
      <c r="F1071" s="9">
        <v>203.35117860376931</v>
      </c>
      <c r="G1071" s="9">
        <v>2020</v>
      </c>
      <c r="H1071" s="10">
        <v>8.6601688586251176E-4</v>
      </c>
      <c r="K1071" s="9">
        <f>IFERROR((1+H1071*(YEAR(סימולטור!$C$14)-2020))*F1071,0)</f>
        <v>203.35117860376931</v>
      </c>
    </row>
    <row r="1072" spans="1:11" x14ac:dyDescent="0.2">
      <c r="A1072" s="9">
        <v>17</v>
      </c>
      <c r="B1072" s="9" t="s">
        <v>40</v>
      </c>
      <c r="C1072" s="9">
        <v>68</v>
      </c>
      <c r="D1072" s="9">
        <v>81</v>
      </c>
      <c r="E1072" s="9">
        <v>240.6</v>
      </c>
      <c r="F1072" s="9">
        <v>203.23240295417494</v>
      </c>
      <c r="G1072" s="9">
        <v>2020</v>
      </c>
      <c r="H1072" s="10">
        <v>8.6406844423081062E-4</v>
      </c>
      <c r="K1072" s="9">
        <f>IFERROR((1+H1072*(YEAR(סימולטור!$C$14)-2020))*F1072,0)</f>
        <v>203.23240295417494</v>
      </c>
    </row>
    <row r="1073" spans="1:11" x14ac:dyDescent="0.2">
      <c r="A1073" s="9">
        <v>17</v>
      </c>
      <c r="B1073" s="9" t="s">
        <v>40</v>
      </c>
      <c r="C1073" s="9">
        <v>68</v>
      </c>
      <c r="D1073" s="9">
        <v>82</v>
      </c>
      <c r="E1073" s="9">
        <v>240.6</v>
      </c>
      <c r="F1073" s="9">
        <v>203.14302986599208</v>
      </c>
      <c r="G1073" s="9">
        <v>2020</v>
      </c>
      <c r="H1073" s="10">
        <v>8.6256266941941995E-4</v>
      </c>
      <c r="K1073" s="9">
        <f>IFERROR((1+H1073*(YEAR(סימולטור!$C$14)-2020))*F1073,0)</f>
        <v>203.14302986599208</v>
      </c>
    </row>
    <row r="1074" spans="1:11" x14ac:dyDescent="0.2">
      <c r="A1074" s="9">
        <v>17</v>
      </c>
      <c r="B1074" s="9" t="s">
        <v>40</v>
      </c>
      <c r="C1074" s="9">
        <v>68</v>
      </c>
      <c r="D1074" s="9">
        <v>83</v>
      </c>
      <c r="E1074" s="9">
        <v>240.6</v>
      </c>
      <c r="F1074" s="9">
        <v>203.07698941190063</v>
      </c>
      <c r="G1074" s="9">
        <v>2020</v>
      </c>
      <c r="H1074" s="10">
        <v>8.6146150414786343E-4</v>
      </c>
      <c r="K1074" s="9">
        <f>IFERROR((1+H1074*(YEAR(סימולטור!$C$14)-2020))*F1074,0)</f>
        <v>203.07698941190063</v>
      </c>
    </row>
    <row r="1075" spans="1:11" x14ac:dyDescent="0.2">
      <c r="A1075" s="9">
        <v>17</v>
      </c>
      <c r="B1075" s="9" t="s">
        <v>40</v>
      </c>
      <c r="C1075" s="9">
        <v>68</v>
      </c>
      <c r="D1075" s="9">
        <v>84</v>
      </c>
      <c r="E1075" s="9">
        <v>240.6</v>
      </c>
      <c r="F1075" s="9">
        <v>203.02913932910531</v>
      </c>
      <c r="G1075" s="9">
        <v>2020</v>
      </c>
      <c r="H1075" s="10">
        <v>8.6069494711858566E-4</v>
      </c>
      <c r="K1075" s="9">
        <f>IFERROR((1+H1075*(YEAR(סימולטור!$C$14)-2020))*F1075,0)</f>
        <v>203.02913932910531</v>
      </c>
    </row>
    <row r="1076" spans="1:11" x14ac:dyDescent="0.2">
      <c r="A1076" s="9">
        <v>17</v>
      </c>
      <c r="B1076" s="9" t="s">
        <v>40</v>
      </c>
      <c r="C1076" s="9">
        <v>68</v>
      </c>
      <c r="D1076" s="9">
        <v>85</v>
      </c>
      <c r="E1076" s="9">
        <v>240.6</v>
      </c>
      <c r="F1076" s="9">
        <v>202.99517228875249</v>
      </c>
      <c r="G1076" s="9">
        <v>2020</v>
      </c>
      <c r="H1076" s="10">
        <v>8.6020048517802101E-4</v>
      </c>
      <c r="K1076" s="9">
        <f>IFERROR((1+H1076*(YEAR(סימולטור!$C$14)-2020))*F1076,0)</f>
        <v>202.99517228875249</v>
      </c>
    </row>
    <row r="1077" spans="1:11" x14ac:dyDescent="0.2">
      <c r="A1077" s="9">
        <v>17</v>
      </c>
      <c r="B1077" s="9" t="s">
        <v>40</v>
      </c>
      <c r="C1077" s="9">
        <v>68</v>
      </c>
      <c r="D1077" s="9">
        <v>86</v>
      </c>
      <c r="E1077" s="9">
        <v>240.6</v>
      </c>
      <c r="F1077" s="9">
        <v>202.97158571833614</v>
      </c>
      <c r="G1077" s="9">
        <v>2020</v>
      </c>
      <c r="H1077" s="10">
        <v>8.5991036405034746E-4</v>
      </c>
      <c r="K1077" s="9">
        <f>IFERROR((1+H1077*(YEAR(סימולטור!$C$14)-2020))*F1077,0)</f>
        <v>202.97158571833614</v>
      </c>
    </row>
    <row r="1078" spans="1:11" x14ac:dyDescent="0.2">
      <c r="A1078" s="9">
        <v>17</v>
      </c>
      <c r="B1078" s="9" t="s">
        <v>40</v>
      </c>
      <c r="C1078" s="9">
        <v>68</v>
      </c>
      <c r="D1078" s="9">
        <v>87</v>
      </c>
      <c r="E1078" s="9">
        <v>240.6</v>
      </c>
      <c r="F1078" s="9">
        <v>202.95554542494597</v>
      </c>
      <c r="G1078" s="9">
        <v>2020</v>
      </c>
      <c r="H1078" s="10">
        <v>8.5976230816037029E-4</v>
      </c>
      <c r="K1078" s="9">
        <f>IFERROR((1+H1078*(YEAR(סימולטור!$C$14)-2020))*F1078,0)</f>
        <v>202.95554542494597</v>
      </c>
    </row>
    <row r="1079" spans="1:11" x14ac:dyDescent="0.2">
      <c r="A1079" s="9">
        <v>17</v>
      </c>
      <c r="B1079" s="9" t="s">
        <v>40</v>
      </c>
      <c r="C1079" s="9">
        <v>68</v>
      </c>
      <c r="D1079" s="9">
        <v>88</v>
      </c>
      <c r="E1079" s="9">
        <v>240.6</v>
      </c>
      <c r="F1079" s="9">
        <v>202.94483335656886</v>
      </c>
      <c r="G1079" s="9">
        <v>2020</v>
      </c>
      <c r="H1079" s="10">
        <v>8.597021030099421E-4</v>
      </c>
      <c r="K1079" s="9">
        <f>IFERROR((1+H1079*(YEAR(סימולטור!$C$14)-2020))*F1079,0)</f>
        <v>202.94483335656886</v>
      </c>
    </row>
    <row r="1080" spans="1:11" x14ac:dyDescent="0.2">
      <c r="A1080" s="9">
        <v>17</v>
      </c>
      <c r="B1080" s="9" t="s">
        <v>40</v>
      </c>
      <c r="C1080" s="9">
        <v>68</v>
      </c>
      <c r="D1080" s="9">
        <v>89</v>
      </c>
      <c r="E1080" s="9">
        <v>240.6</v>
      </c>
      <c r="F1080" s="9">
        <v>202.93780761583952</v>
      </c>
      <c r="G1080" s="9">
        <v>2020</v>
      </c>
      <c r="H1080" s="10">
        <v>8.5969422752655786E-4</v>
      </c>
      <c r="K1080" s="9">
        <f>IFERROR((1+H1080*(YEAR(סימולטור!$C$14)-2020))*F1080,0)</f>
        <v>202.93780761583952</v>
      </c>
    </row>
    <row r="1081" spans="1:11" x14ac:dyDescent="0.2">
      <c r="A1081" s="9">
        <v>17</v>
      </c>
      <c r="B1081" s="9" t="s">
        <v>40</v>
      </c>
      <c r="C1081" s="9">
        <v>68</v>
      </c>
      <c r="D1081" s="9">
        <v>90</v>
      </c>
      <c r="E1081" s="9">
        <v>240.6</v>
      </c>
      <c r="F1081" s="9">
        <v>202.93328701157151</v>
      </c>
      <c r="G1081" s="9">
        <v>2020</v>
      </c>
      <c r="H1081" s="10">
        <v>8.5971454418983678E-4</v>
      </c>
      <c r="K1081" s="9">
        <f>IFERROR((1+H1081*(YEAR(סימולטור!$C$14)-2020))*F1081,0)</f>
        <v>202.93328701157151</v>
      </c>
    </row>
    <row r="1082" spans="1:11" x14ac:dyDescent="0.2">
      <c r="A1082" s="9">
        <v>17</v>
      </c>
      <c r="B1082" s="9" t="s">
        <v>40</v>
      </c>
      <c r="C1082" s="9">
        <v>69</v>
      </c>
      <c r="D1082" s="9">
        <v>55</v>
      </c>
      <c r="E1082" s="9">
        <v>240.6</v>
      </c>
      <c r="F1082" s="9">
        <v>225.736612114823</v>
      </c>
      <c r="G1082" s="9">
        <v>2020</v>
      </c>
      <c r="H1082" s="10">
        <v>8.0665431169844729E-4</v>
      </c>
      <c r="K1082" s="9">
        <f>IFERROR((1+H1082*(YEAR(סימולטור!$C$14)-2020))*F1082,0)</f>
        <v>225.736612114823</v>
      </c>
    </row>
    <row r="1083" spans="1:11" x14ac:dyDescent="0.2">
      <c r="A1083" s="9">
        <v>17</v>
      </c>
      <c r="B1083" s="9" t="s">
        <v>40</v>
      </c>
      <c r="C1083" s="9">
        <v>69</v>
      </c>
      <c r="D1083" s="9">
        <v>56</v>
      </c>
      <c r="E1083" s="9">
        <v>240.6</v>
      </c>
      <c r="F1083" s="9">
        <v>224.1837523722387</v>
      </c>
      <c r="G1083" s="9">
        <v>2020</v>
      </c>
      <c r="H1083" s="10">
        <v>8.1952710978695537E-4</v>
      </c>
      <c r="K1083" s="9">
        <f>IFERROR((1+H1083*(YEAR(סימולטור!$C$14)-2020))*F1083,0)</f>
        <v>224.1837523722387</v>
      </c>
    </row>
    <row r="1084" spans="1:11" x14ac:dyDescent="0.2">
      <c r="A1084" s="9">
        <v>17</v>
      </c>
      <c r="B1084" s="9" t="s">
        <v>40</v>
      </c>
      <c r="C1084" s="9">
        <v>69</v>
      </c>
      <c r="D1084" s="9">
        <v>57</v>
      </c>
      <c r="E1084" s="9">
        <v>240.6</v>
      </c>
      <c r="F1084" s="9">
        <v>222.61764101242798</v>
      </c>
      <c r="G1084" s="9">
        <v>2020</v>
      </c>
      <c r="H1084" s="10">
        <v>8.3137391471710777E-4</v>
      </c>
      <c r="K1084" s="9">
        <f>IFERROR((1+H1084*(YEAR(סימולטור!$C$14)-2020))*F1084,0)</f>
        <v>222.61764101242798</v>
      </c>
    </row>
    <row r="1085" spans="1:11" x14ac:dyDescent="0.2">
      <c r="A1085" s="9">
        <v>17</v>
      </c>
      <c r="B1085" s="9" t="s">
        <v>40</v>
      </c>
      <c r="C1085" s="9">
        <v>69</v>
      </c>
      <c r="D1085" s="9">
        <v>58</v>
      </c>
      <c r="E1085" s="9">
        <v>240.6</v>
      </c>
      <c r="F1085" s="9">
        <v>221.04723250344793</v>
      </c>
      <c r="G1085" s="9">
        <v>2020</v>
      </c>
      <c r="H1085" s="10">
        <v>8.42103635612155E-4</v>
      </c>
      <c r="K1085" s="9">
        <f>IFERROR((1+H1085*(YEAR(סימולטור!$C$14)-2020))*F1085,0)</f>
        <v>221.04723250344793</v>
      </c>
    </row>
    <row r="1086" spans="1:11" x14ac:dyDescent="0.2">
      <c r="A1086" s="9">
        <v>17</v>
      </c>
      <c r="B1086" s="9" t="s">
        <v>40</v>
      </c>
      <c r="C1086" s="9">
        <v>69</v>
      </c>
      <c r="D1086" s="9">
        <v>59</v>
      </c>
      <c r="E1086" s="9">
        <v>240.6</v>
      </c>
      <c r="F1086" s="9">
        <v>219.48043464982584</v>
      </c>
      <c r="G1086" s="9">
        <v>2020</v>
      </c>
      <c r="H1086" s="10">
        <v>8.5180358147530437E-4</v>
      </c>
      <c r="K1086" s="9">
        <f>IFERROR((1+H1086*(YEAR(סימולטור!$C$14)-2020))*F1086,0)</f>
        <v>219.48043464982584</v>
      </c>
    </row>
    <row r="1087" spans="1:11" x14ac:dyDescent="0.2">
      <c r="A1087" s="9">
        <v>17</v>
      </c>
      <c r="B1087" s="9" t="s">
        <v>40</v>
      </c>
      <c r="C1087" s="9">
        <v>69</v>
      </c>
      <c r="D1087" s="9">
        <v>60</v>
      </c>
      <c r="E1087" s="9">
        <v>240.6</v>
      </c>
      <c r="F1087" s="9">
        <v>217.92563330114425</v>
      </c>
      <c r="G1087" s="9">
        <v>2020</v>
      </c>
      <c r="H1087" s="10">
        <v>8.6022157515133659E-4</v>
      </c>
      <c r="K1087" s="9">
        <f>IFERROR((1+H1087*(YEAR(סימולטור!$C$14)-2020))*F1087,0)</f>
        <v>217.92563330114425</v>
      </c>
    </row>
    <row r="1088" spans="1:11" x14ac:dyDescent="0.2">
      <c r="A1088" s="9">
        <v>17</v>
      </c>
      <c r="B1088" s="9" t="s">
        <v>40</v>
      </c>
      <c r="C1088" s="9">
        <v>69</v>
      </c>
      <c r="D1088" s="9">
        <v>61</v>
      </c>
      <c r="E1088" s="9">
        <v>240.6</v>
      </c>
      <c r="F1088" s="9">
        <v>216.39238781593053</v>
      </c>
      <c r="G1088" s="9">
        <v>2020</v>
      </c>
      <c r="H1088" s="10">
        <v>8.6745499610109942E-4</v>
      </c>
      <c r="K1088" s="9">
        <f>IFERROR((1+H1088*(YEAR(סימולטור!$C$14)-2020))*F1088,0)</f>
        <v>216.39238781593053</v>
      </c>
    </row>
    <row r="1089" spans="1:11" x14ac:dyDescent="0.2">
      <c r="A1089" s="9">
        <v>17</v>
      </c>
      <c r="B1089" s="9" t="s">
        <v>40</v>
      </c>
      <c r="C1089" s="9">
        <v>69</v>
      </c>
      <c r="D1089" s="9">
        <v>62</v>
      </c>
      <c r="E1089" s="9">
        <v>240.6</v>
      </c>
      <c r="F1089" s="9">
        <v>214.89093596626353</v>
      </c>
      <c r="G1089" s="9">
        <v>2020</v>
      </c>
      <c r="H1089" s="10">
        <v>8.7345174776781525E-4</v>
      </c>
      <c r="K1089" s="9">
        <f>IFERROR((1+H1089*(YEAR(סימולטור!$C$14)-2020))*F1089,0)</f>
        <v>214.89093596626353</v>
      </c>
    </row>
    <row r="1090" spans="1:11" x14ac:dyDescent="0.2">
      <c r="A1090" s="9">
        <v>17</v>
      </c>
      <c r="B1090" s="9" t="s">
        <v>40</v>
      </c>
      <c r="C1090" s="9">
        <v>69</v>
      </c>
      <c r="D1090" s="9">
        <v>63</v>
      </c>
      <c r="E1090" s="9">
        <v>240.6</v>
      </c>
      <c r="F1090" s="9">
        <v>213.4309736416032</v>
      </c>
      <c r="G1090" s="9">
        <v>2020</v>
      </c>
      <c r="H1090" s="10">
        <v>8.7821157521284713E-4</v>
      </c>
      <c r="K1090" s="9">
        <f>IFERROR((1+H1090*(YEAR(סימולטור!$C$14)-2020))*F1090,0)</f>
        <v>213.4309736416032</v>
      </c>
    </row>
    <row r="1091" spans="1:11" x14ac:dyDescent="0.2">
      <c r="A1091" s="9">
        <v>17</v>
      </c>
      <c r="B1091" s="9" t="s">
        <v>40</v>
      </c>
      <c r="C1091" s="9">
        <v>69</v>
      </c>
      <c r="D1091" s="9">
        <v>64</v>
      </c>
      <c r="E1091" s="9">
        <v>240.6</v>
      </c>
      <c r="F1091" s="9">
        <v>212.02137470311223</v>
      </c>
      <c r="G1091" s="9">
        <v>2020</v>
      </c>
      <c r="H1091" s="10">
        <v>8.8166744168039315E-4</v>
      </c>
      <c r="K1091" s="9">
        <f>IFERROR((1+H1091*(YEAR(סימולטור!$C$14)-2020))*F1091,0)</f>
        <v>212.02137470311223</v>
      </c>
    </row>
    <row r="1092" spans="1:11" x14ac:dyDescent="0.2">
      <c r="A1092" s="9">
        <v>17</v>
      </c>
      <c r="B1092" s="9" t="s">
        <v>40</v>
      </c>
      <c r="C1092" s="9">
        <v>69</v>
      </c>
      <c r="D1092" s="9">
        <v>65</v>
      </c>
      <c r="E1092" s="9">
        <v>240.6</v>
      </c>
      <c r="F1092" s="9">
        <v>210.6716511984105</v>
      </c>
      <c r="G1092" s="9">
        <v>2020</v>
      </c>
      <c r="H1092" s="10">
        <v>8.8381248157568654E-4</v>
      </c>
      <c r="K1092" s="9">
        <f>IFERROR((1+H1092*(YEAR(סימולטור!$C$14)-2020))*F1092,0)</f>
        <v>210.6716511984105</v>
      </c>
    </row>
    <row r="1093" spans="1:11" x14ac:dyDescent="0.2">
      <c r="A1093" s="9">
        <v>17</v>
      </c>
      <c r="B1093" s="9" t="s">
        <v>40</v>
      </c>
      <c r="C1093" s="9">
        <v>69</v>
      </c>
      <c r="D1093" s="9">
        <v>66</v>
      </c>
      <c r="E1093" s="9">
        <v>240.6</v>
      </c>
      <c r="F1093" s="9">
        <v>209.38954382693393</v>
      </c>
      <c r="G1093" s="9">
        <v>2020</v>
      </c>
      <c r="H1093" s="10">
        <v>8.8469278673837482E-4</v>
      </c>
      <c r="K1093" s="9">
        <f>IFERROR((1+H1093*(YEAR(סימולטור!$C$14)-2020))*F1093,0)</f>
        <v>209.38954382693393</v>
      </c>
    </row>
    <row r="1094" spans="1:11" x14ac:dyDescent="0.2">
      <c r="A1094" s="9">
        <v>17</v>
      </c>
      <c r="B1094" s="9" t="s">
        <v>40</v>
      </c>
      <c r="C1094" s="9">
        <v>69</v>
      </c>
      <c r="D1094" s="9">
        <v>67</v>
      </c>
      <c r="E1094" s="9">
        <v>240.6</v>
      </c>
      <c r="F1094" s="9">
        <v>208.17964338118173</v>
      </c>
      <c r="G1094" s="9">
        <v>2020</v>
      </c>
      <c r="H1094" s="10">
        <v>8.8459166755936759E-4</v>
      </c>
      <c r="K1094" s="9">
        <f>IFERROR((1+H1094*(YEAR(סימולטור!$C$14)-2020))*F1094,0)</f>
        <v>208.17964338118173</v>
      </c>
    </row>
    <row r="1095" spans="1:11" x14ac:dyDescent="0.2">
      <c r="A1095" s="9">
        <v>17</v>
      </c>
      <c r="B1095" s="9" t="s">
        <v>40</v>
      </c>
      <c r="C1095" s="9">
        <v>69</v>
      </c>
      <c r="D1095" s="9">
        <v>68</v>
      </c>
      <c r="E1095" s="9">
        <v>240.6</v>
      </c>
      <c r="F1095" s="9">
        <v>207.04986440633803</v>
      </c>
      <c r="G1095" s="9">
        <v>2020</v>
      </c>
      <c r="H1095" s="10">
        <v>8.8338839653127172E-4</v>
      </c>
      <c r="K1095" s="9">
        <f>IFERROR((1+H1095*(YEAR(סימולטור!$C$14)-2020))*F1095,0)</f>
        <v>207.04986440633803</v>
      </c>
    </row>
    <row r="1096" spans="1:11" x14ac:dyDescent="0.2">
      <c r="A1096" s="9">
        <v>17</v>
      </c>
      <c r="B1096" s="9" t="s">
        <v>40</v>
      </c>
      <c r="C1096" s="9">
        <v>69</v>
      </c>
      <c r="D1096" s="9">
        <v>69</v>
      </c>
      <c r="E1096" s="9">
        <v>240.6</v>
      </c>
      <c r="F1096" s="9">
        <v>206.00627854781777</v>
      </c>
      <c r="G1096" s="9">
        <v>2020</v>
      </c>
      <c r="H1096" s="10">
        <v>8.8125325396840319E-4</v>
      </c>
      <c r="K1096" s="9">
        <f>IFERROR((1+H1096*(YEAR(סימולטור!$C$14)-2020))*F1096,0)</f>
        <v>206.00627854781777</v>
      </c>
    </row>
    <row r="1097" spans="1:11" x14ac:dyDescent="0.2">
      <c r="A1097" s="9">
        <v>17</v>
      </c>
      <c r="B1097" s="9" t="s">
        <v>40</v>
      </c>
      <c r="C1097" s="9">
        <v>69</v>
      </c>
      <c r="D1097" s="9">
        <v>70</v>
      </c>
      <c r="E1097" s="9">
        <v>240.6</v>
      </c>
      <c r="F1097" s="9">
        <v>205.05329922640564</v>
      </c>
      <c r="G1097" s="9">
        <v>2020</v>
      </c>
      <c r="H1097" s="10">
        <v>8.7822435326530995E-4</v>
      </c>
      <c r="K1097" s="9">
        <f>IFERROR((1+H1097*(YEAR(סימולטור!$C$14)-2020))*F1097,0)</f>
        <v>205.05329922640564</v>
      </c>
    </row>
    <row r="1098" spans="1:11" x14ac:dyDescent="0.2">
      <c r="A1098" s="9">
        <v>17</v>
      </c>
      <c r="B1098" s="9" t="s">
        <v>40</v>
      </c>
      <c r="C1098" s="9">
        <v>69</v>
      </c>
      <c r="D1098" s="9">
        <v>71</v>
      </c>
      <c r="E1098" s="9">
        <v>240.6</v>
      </c>
      <c r="F1098" s="9">
        <v>204.19394801978029</v>
      </c>
      <c r="G1098" s="9">
        <v>2020</v>
      </c>
      <c r="H1098" s="10">
        <v>8.7432129841477353E-4</v>
      </c>
      <c r="K1098" s="9">
        <f>IFERROR((1+H1098*(YEAR(סימולטור!$C$14)-2020))*F1098,0)</f>
        <v>204.19394801978029</v>
      </c>
    </row>
    <row r="1099" spans="1:11" x14ac:dyDescent="0.2">
      <c r="A1099" s="9">
        <v>17</v>
      </c>
      <c r="B1099" s="9" t="s">
        <v>40</v>
      </c>
      <c r="C1099" s="9">
        <v>69</v>
      </c>
      <c r="D1099" s="9">
        <v>72</v>
      </c>
      <c r="E1099" s="9">
        <v>240.6</v>
      </c>
      <c r="F1099" s="9">
        <v>203.42843356232814</v>
      </c>
      <c r="G1099" s="9">
        <v>2020</v>
      </c>
      <c r="H1099" s="10">
        <v>8.6986736313788106E-4</v>
      </c>
      <c r="K1099" s="9">
        <f>IFERROR((1+H1099*(YEAR(סימולטור!$C$14)-2020))*F1099,0)</f>
        <v>203.42843356232814</v>
      </c>
    </row>
    <row r="1100" spans="1:11" x14ac:dyDescent="0.2">
      <c r="A1100" s="9">
        <v>17</v>
      </c>
      <c r="B1100" s="9" t="s">
        <v>40</v>
      </c>
      <c r="C1100" s="9">
        <v>69</v>
      </c>
      <c r="D1100" s="9">
        <v>73</v>
      </c>
      <c r="E1100" s="9">
        <v>240.6</v>
      </c>
      <c r="F1100" s="9">
        <v>202.75664356445566</v>
      </c>
      <c r="G1100" s="9">
        <v>2020</v>
      </c>
      <c r="H1100" s="10">
        <v>8.6495688410391373E-4</v>
      </c>
      <c r="K1100" s="9">
        <f>IFERROR((1+H1100*(YEAR(סימולטור!$C$14)-2020))*F1100,0)</f>
        <v>202.75664356445566</v>
      </c>
    </row>
    <row r="1101" spans="1:11" x14ac:dyDescent="0.2">
      <c r="A1101" s="9">
        <v>17</v>
      </c>
      <c r="B1101" s="9" t="s">
        <v>40</v>
      </c>
      <c r="C1101" s="9">
        <v>69</v>
      </c>
      <c r="D1101" s="9">
        <v>74</v>
      </c>
      <c r="E1101" s="9">
        <v>240.6</v>
      </c>
      <c r="F1101" s="9">
        <v>202.17603408908735</v>
      </c>
      <c r="G1101" s="9">
        <v>2020</v>
      </c>
      <c r="H1101" s="10">
        <v>8.597416143118964E-4</v>
      </c>
      <c r="K1101" s="9">
        <f>IFERROR((1+H1101*(YEAR(סימולטור!$C$14)-2020))*F1101,0)</f>
        <v>202.17603408908735</v>
      </c>
    </row>
    <row r="1102" spans="1:11" x14ac:dyDescent="0.2">
      <c r="A1102" s="9">
        <v>17</v>
      </c>
      <c r="B1102" s="9" t="s">
        <v>40</v>
      </c>
      <c r="C1102" s="9">
        <v>69</v>
      </c>
      <c r="D1102" s="9">
        <v>75</v>
      </c>
      <c r="E1102" s="9">
        <v>240.6</v>
      </c>
      <c r="F1102" s="9">
        <v>201.68213360101313</v>
      </c>
      <c r="G1102" s="9">
        <v>2020</v>
      </c>
      <c r="H1102" s="10">
        <v>8.5444997200336903E-4</v>
      </c>
      <c r="K1102" s="9">
        <f>IFERROR((1+H1102*(YEAR(סימולטור!$C$14)-2020))*F1102,0)</f>
        <v>201.68213360101313</v>
      </c>
    </row>
    <row r="1103" spans="1:11" x14ac:dyDescent="0.2">
      <c r="A1103" s="9">
        <v>17</v>
      </c>
      <c r="B1103" s="9" t="s">
        <v>40</v>
      </c>
      <c r="C1103" s="9">
        <v>69</v>
      </c>
      <c r="D1103" s="9">
        <v>76</v>
      </c>
      <c r="E1103" s="9">
        <v>240.6</v>
      </c>
      <c r="F1103" s="9">
        <v>201.2694186775885</v>
      </c>
      <c r="G1103" s="9">
        <v>2020</v>
      </c>
      <c r="H1103" s="10">
        <v>8.4923622911165907E-4</v>
      </c>
      <c r="K1103" s="9">
        <f>IFERROR((1+H1103*(YEAR(סימולטור!$C$14)-2020))*F1103,0)</f>
        <v>201.2694186775885</v>
      </c>
    </row>
    <row r="1104" spans="1:11" x14ac:dyDescent="0.2">
      <c r="A1104" s="9">
        <v>17</v>
      </c>
      <c r="B1104" s="9" t="s">
        <v>40</v>
      </c>
      <c r="C1104" s="9">
        <v>69</v>
      </c>
      <c r="D1104" s="9">
        <v>77</v>
      </c>
      <c r="E1104" s="9">
        <v>240.6</v>
      </c>
      <c r="F1104" s="9">
        <v>200.9294188850711</v>
      </c>
      <c r="G1104" s="9">
        <v>2020</v>
      </c>
      <c r="H1104" s="10">
        <v>8.4432875640290351E-4</v>
      </c>
      <c r="K1104" s="9">
        <f>IFERROR((1+H1104*(YEAR(סימולטור!$C$14)-2020))*F1104,0)</f>
        <v>200.9294188850711</v>
      </c>
    </row>
    <row r="1105" spans="1:11" x14ac:dyDescent="0.2">
      <c r="A1105" s="9">
        <v>17</v>
      </c>
      <c r="B1105" s="9" t="s">
        <v>40</v>
      </c>
      <c r="C1105" s="9">
        <v>69</v>
      </c>
      <c r="D1105" s="9">
        <v>78</v>
      </c>
      <c r="E1105" s="9">
        <v>240.6</v>
      </c>
      <c r="F1105" s="9">
        <v>200.65388908150049</v>
      </c>
      <c r="G1105" s="9">
        <v>2020</v>
      </c>
      <c r="H1105" s="10">
        <v>8.3984603352650383E-4</v>
      </c>
      <c r="K1105" s="9">
        <f>IFERROR((1+H1105*(YEAR(סימולטור!$C$14)-2020))*F1105,0)</f>
        <v>200.65388908150049</v>
      </c>
    </row>
    <row r="1106" spans="1:11" x14ac:dyDescent="0.2">
      <c r="A1106" s="9">
        <v>17</v>
      </c>
      <c r="B1106" s="9" t="s">
        <v>40</v>
      </c>
      <c r="C1106" s="9">
        <v>69</v>
      </c>
      <c r="D1106" s="9">
        <v>79</v>
      </c>
      <c r="E1106" s="9">
        <v>240.6</v>
      </c>
      <c r="F1106" s="9">
        <v>200.43472242408617</v>
      </c>
      <c r="G1106" s="9">
        <v>2020</v>
      </c>
      <c r="H1106" s="10">
        <v>8.3588297181212158E-4</v>
      </c>
      <c r="K1106" s="9">
        <f>IFERROR((1+H1106*(YEAR(סימולטור!$C$14)-2020))*F1106,0)</f>
        <v>200.43472242408617</v>
      </c>
    </row>
    <row r="1107" spans="1:11" x14ac:dyDescent="0.2">
      <c r="A1107" s="9">
        <v>17</v>
      </c>
      <c r="B1107" s="9" t="s">
        <v>40</v>
      </c>
      <c r="C1107" s="9">
        <v>69</v>
      </c>
      <c r="D1107" s="9">
        <v>80</v>
      </c>
      <c r="E1107" s="9">
        <v>240.6</v>
      </c>
      <c r="F1107" s="9">
        <v>200.26336069552499</v>
      </c>
      <c r="G1107" s="9">
        <v>2020</v>
      </c>
      <c r="H1107" s="10">
        <v>8.325152741391474E-4</v>
      </c>
      <c r="K1107" s="9">
        <f>IFERROR((1+H1107*(YEAR(סימולטור!$C$14)-2020))*F1107,0)</f>
        <v>200.26336069552499</v>
      </c>
    </row>
    <row r="1108" spans="1:11" x14ac:dyDescent="0.2">
      <c r="A1108" s="9">
        <v>17</v>
      </c>
      <c r="B1108" s="9" t="s">
        <v>40</v>
      </c>
      <c r="C1108" s="9">
        <v>69</v>
      </c>
      <c r="D1108" s="9">
        <v>81</v>
      </c>
      <c r="E1108" s="9">
        <v>240.6</v>
      </c>
      <c r="F1108" s="9">
        <v>200.13166154977725</v>
      </c>
      <c r="G1108" s="9">
        <v>2020</v>
      </c>
      <c r="H1108" s="10">
        <v>8.2975733769072779E-4</v>
      </c>
      <c r="K1108" s="9">
        <f>IFERROR((1+H1108*(YEAR(סימולטור!$C$14)-2020))*F1108,0)</f>
        <v>200.13166154977725</v>
      </c>
    </row>
    <row r="1109" spans="1:11" x14ac:dyDescent="0.2">
      <c r="A1109" s="9">
        <v>17</v>
      </c>
      <c r="B1109" s="9" t="s">
        <v>40</v>
      </c>
      <c r="C1109" s="9">
        <v>69</v>
      </c>
      <c r="D1109" s="9">
        <v>82</v>
      </c>
      <c r="E1109" s="9">
        <v>240.6</v>
      </c>
      <c r="F1109" s="9">
        <v>200.03237316195887</v>
      </c>
      <c r="G1109" s="9">
        <v>2020</v>
      </c>
      <c r="H1109" s="10">
        <v>8.2762181316695961E-4</v>
      </c>
      <c r="K1109" s="9">
        <f>IFERROR((1+H1109*(YEAR(סימולטור!$C$14)-2020))*F1109,0)</f>
        <v>200.03237316195887</v>
      </c>
    </row>
    <row r="1110" spans="1:11" x14ac:dyDescent="0.2">
      <c r="A1110" s="9">
        <v>17</v>
      </c>
      <c r="B1110" s="9" t="s">
        <v>40</v>
      </c>
      <c r="C1110" s="9">
        <v>69</v>
      </c>
      <c r="D1110" s="9">
        <v>83</v>
      </c>
      <c r="E1110" s="9">
        <v>240.6</v>
      </c>
      <c r="F1110" s="9">
        <v>199.9588710081336</v>
      </c>
      <c r="G1110" s="9">
        <v>2020</v>
      </c>
      <c r="H1110" s="10">
        <v>8.2604745482842037E-4</v>
      </c>
      <c r="K1110" s="9">
        <f>IFERROR((1+H1110*(YEAR(סימולטור!$C$14)-2020))*F1110,0)</f>
        <v>199.9588710081336</v>
      </c>
    </row>
    <row r="1111" spans="1:11" x14ac:dyDescent="0.2">
      <c r="A1111" s="9">
        <v>17</v>
      </c>
      <c r="B1111" s="9" t="s">
        <v>40</v>
      </c>
      <c r="C1111" s="9">
        <v>69</v>
      </c>
      <c r="D1111" s="9">
        <v>84</v>
      </c>
      <c r="E1111" s="9">
        <v>240.6</v>
      </c>
      <c r="F1111" s="9">
        <v>199.90551929259098</v>
      </c>
      <c r="G1111" s="9">
        <v>2020</v>
      </c>
      <c r="H1111" s="10">
        <v>8.2493671050255552E-4</v>
      </c>
      <c r="K1111" s="9">
        <f>IFERROR((1+H1111*(YEAR(סימולטור!$C$14)-2020))*F1111,0)</f>
        <v>199.90551929259098</v>
      </c>
    </row>
    <row r="1112" spans="1:11" x14ac:dyDescent="0.2">
      <c r="A1112" s="9">
        <v>17</v>
      </c>
      <c r="B1112" s="9" t="s">
        <v>40</v>
      </c>
      <c r="C1112" s="9">
        <v>69</v>
      </c>
      <c r="D1112" s="9">
        <v>85</v>
      </c>
      <c r="E1112" s="9">
        <v>240.6</v>
      </c>
      <c r="F1112" s="9">
        <v>199.86758039766869</v>
      </c>
      <c r="G1112" s="9">
        <v>2020</v>
      </c>
      <c r="H1112" s="10">
        <v>8.2420199819042441E-4</v>
      </c>
      <c r="K1112" s="9">
        <f>IFERROR((1+H1112*(YEAR(סימולטור!$C$14)-2020))*F1112,0)</f>
        <v>199.86758039766869</v>
      </c>
    </row>
    <row r="1113" spans="1:11" x14ac:dyDescent="0.2">
      <c r="A1113" s="9">
        <v>17</v>
      </c>
      <c r="B1113" s="9" t="s">
        <v>40</v>
      </c>
      <c r="C1113" s="9">
        <v>69</v>
      </c>
      <c r="D1113" s="9">
        <v>86</v>
      </c>
      <c r="E1113" s="9">
        <v>240.6</v>
      </c>
      <c r="F1113" s="9">
        <v>199.84118920451846</v>
      </c>
      <c r="G1113" s="9">
        <v>2020</v>
      </c>
      <c r="H1113" s="10">
        <v>8.2375137155251191E-4</v>
      </c>
      <c r="K1113" s="9">
        <f>IFERROR((1+H1113*(YEAR(סימולטור!$C$14)-2020))*F1113,0)</f>
        <v>199.84118920451846</v>
      </c>
    </row>
    <row r="1114" spans="1:11" x14ac:dyDescent="0.2">
      <c r="A1114" s="9">
        <v>17</v>
      </c>
      <c r="B1114" s="9" t="s">
        <v>40</v>
      </c>
      <c r="C1114" s="9">
        <v>69</v>
      </c>
      <c r="D1114" s="9">
        <v>87</v>
      </c>
      <c r="E1114" s="9">
        <v>240.6</v>
      </c>
      <c r="F1114" s="9">
        <v>199.82320780906792</v>
      </c>
      <c r="G1114" s="9">
        <v>2020</v>
      </c>
      <c r="H1114" s="10">
        <v>8.23500888498229E-4</v>
      </c>
      <c r="K1114" s="9">
        <f>IFERROR((1+H1114*(YEAR(סימולטור!$C$14)-2020))*F1114,0)</f>
        <v>199.82320780906792</v>
      </c>
    </row>
    <row r="1115" spans="1:11" x14ac:dyDescent="0.2">
      <c r="A1115" s="9">
        <v>17</v>
      </c>
      <c r="B1115" s="9" t="s">
        <v>40</v>
      </c>
      <c r="C1115" s="9">
        <v>69</v>
      </c>
      <c r="D1115" s="9">
        <v>88</v>
      </c>
      <c r="E1115" s="9">
        <v>240.6</v>
      </c>
      <c r="F1115" s="9">
        <v>199.81117396155517</v>
      </c>
      <c r="G1115" s="9">
        <v>2020</v>
      </c>
      <c r="H1115" s="10">
        <v>8.2337794394983272E-4</v>
      </c>
      <c r="K1115" s="9">
        <f>IFERROR((1+H1115*(YEAR(סימולטור!$C$14)-2020))*F1115,0)</f>
        <v>199.81117396155517</v>
      </c>
    </row>
    <row r="1116" spans="1:11" x14ac:dyDescent="0.2">
      <c r="A1116" s="9">
        <v>17</v>
      </c>
      <c r="B1116" s="9" t="s">
        <v>40</v>
      </c>
      <c r="C1116" s="9">
        <v>69</v>
      </c>
      <c r="D1116" s="9">
        <v>89</v>
      </c>
      <c r="E1116" s="9">
        <v>240.6</v>
      </c>
      <c r="F1116" s="9">
        <v>199.80326210039129</v>
      </c>
      <c r="G1116" s="9">
        <v>2020</v>
      </c>
      <c r="H1116" s="10">
        <v>8.233339288815989E-4</v>
      </c>
      <c r="K1116" s="9">
        <f>IFERROR((1+H1116*(YEAR(סימולטור!$C$14)-2020))*F1116,0)</f>
        <v>199.80326210039129</v>
      </c>
    </row>
    <row r="1117" spans="1:11" x14ac:dyDescent="0.2">
      <c r="A1117" s="9">
        <v>17</v>
      </c>
      <c r="B1117" s="9" t="s">
        <v>40</v>
      </c>
      <c r="C1117" s="9">
        <v>69</v>
      </c>
      <c r="D1117" s="9">
        <v>90</v>
      </c>
      <c r="E1117" s="9">
        <v>240.6</v>
      </c>
      <c r="F1117" s="9">
        <v>199.79815818582392</v>
      </c>
      <c r="G1117" s="9">
        <v>2020</v>
      </c>
      <c r="H1117" s="10">
        <v>8.2333538084548895E-4</v>
      </c>
      <c r="K1117" s="9">
        <f>IFERROR((1+H1117*(YEAR(סימולטור!$C$14)-2020))*F1117,0)</f>
        <v>199.79815818582392</v>
      </c>
    </row>
    <row r="1118" spans="1:11" x14ac:dyDescent="0.2">
      <c r="A1118" s="9">
        <v>17</v>
      </c>
      <c r="B1118" s="9" t="s">
        <v>40</v>
      </c>
      <c r="C1118" s="9">
        <v>70</v>
      </c>
      <c r="D1118" s="9">
        <v>55</v>
      </c>
      <c r="E1118" s="9">
        <v>240.6</v>
      </c>
      <c r="F1118" s="9">
        <v>224.07666756275194</v>
      </c>
      <c r="G1118" s="9">
        <v>2020</v>
      </c>
      <c r="H1118" s="10">
        <v>8.0047900949624818E-4</v>
      </c>
      <c r="K1118" s="9">
        <f>IFERROR((1+H1118*(YEAR(סימולטור!$C$14)-2020))*F1118,0)</f>
        <v>224.07666756275194</v>
      </c>
    </row>
    <row r="1119" spans="1:11" x14ac:dyDescent="0.2">
      <c r="A1119" s="9">
        <v>17</v>
      </c>
      <c r="B1119" s="9" t="s">
        <v>40</v>
      </c>
      <c r="C1119" s="9">
        <v>70</v>
      </c>
      <c r="D1119" s="9">
        <v>56</v>
      </c>
      <c r="E1119" s="9">
        <v>240.6</v>
      </c>
      <c r="F1119" s="9">
        <v>222.49727669010565</v>
      </c>
      <c r="G1119" s="9">
        <v>2020</v>
      </c>
      <c r="H1119" s="10">
        <v>8.1407668493104174E-4</v>
      </c>
      <c r="K1119" s="9">
        <f>IFERROR((1+H1119*(YEAR(סימולטור!$C$14)-2020))*F1119,0)</f>
        <v>222.49727669010565</v>
      </c>
    </row>
    <row r="1120" spans="1:11" x14ac:dyDescent="0.2">
      <c r="A1120" s="9">
        <v>17</v>
      </c>
      <c r="B1120" s="9" t="s">
        <v>40</v>
      </c>
      <c r="C1120" s="9">
        <v>70</v>
      </c>
      <c r="D1120" s="9">
        <v>57</v>
      </c>
      <c r="E1120" s="9">
        <v>240.6</v>
      </c>
      <c r="F1120" s="9">
        <v>220.89790679146932</v>
      </c>
      <c r="G1120" s="9">
        <v>2020</v>
      </c>
      <c r="H1120" s="10">
        <v>8.2640003423364763E-4</v>
      </c>
      <c r="K1120" s="9">
        <f>IFERROR((1+H1120*(YEAR(סימולטור!$C$14)-2020))*F1120,0)</f>
        <v>220.89790679146932</v>
      </c>
    </row>
    <row r="1121" spans="1:11" x14ac:dyDescent="0.2">
      <c r="A1121" s="9">
        <v>17</v>
      </c>
      <c r="B1121" s="9" t="s">
        <v>40</v>
      </c>
      <c r="C1121" s="9">
        <v>70</v>
      </c>
      <c r="D1121" s="9">
        <v>58</v>
      </c>
      <c r="E1121" s="9">
        <v>240.6</v>
      </c>
      <c r="F1121" s="9">
        <v>219.28788027146112</v>
      </c>
      <c r="G1121" s="9">
        <v>2020</v>
      </c>
      <c r="H1121" s="10">
        <v>8.3736163375030138E-4</v>
      </c>
      <c r="K1121" s="9">
        <f>IFERROR((1+H1121*(YEAR(סימולטור!$C$14)-2020))*F1121,0)</f>
        <v>219.28788027146112</v>
      </c>
    </row>
    <row r="1122" spans="1:11" x14ac:dyDescent="0.2">
      <c r="A1122" s="9">
        <v>17</v>
      </c>
      <c r="B1122" s="9" t="s">
        <v>40</v>
      </c>
      <c r="C1122" s="9">
        <v>70</v>
      </c>
      <c r="D1122" s="9">
        <v>59</v>
      </c>
      <c r="E1122" s="9">
        <v>240.6</v>
      </c>
      <c r="F1122" s="9">
        <v>217.67548326207913</v>
      </c>
      <c r="G1122" s="9">
        <v>2020</v>
      </c>
      <c r="H1122" s="10">
        <v>8.4704633232377457E-4</v>
      </c>
      <c r="K1122" s="9">
        <f>IFERROR((1+H1122*(YEAR(סימולטור!$C$14)-2020))*F1122,0)</f>
        <v>217.67548326207913</v>
      </c>
    </row>
    <row r="1123" spans="1:11" x14ac:dyDescent="0.2">
      <c r="A1123" s="9">
        <v>17</v>
      </c>
      <c r="B1123" s="9" t="s">
        <v>40</v>
      </c>
      <c r="C1123" s="9">
        <v>70</v>
      </c>
      <c r="D1123" s="9">
        <v>60</v>
      </c>
      <c r="E1123" s="9">
        <v>240.6</v>
      </c>
      <c r="F1123" s="9">
        <v>216.07071424746277</v>
      </c>
      <c r="G1123" s="9">
        <v>2020</v>
      </c>
      <c r="H1123" s="10">
        <v>8.5524982455304128E-4</v>
      </c>
      <c r="K1123" s="9">
        <f>IFERROR((1+H1123*(YEAR(סימולטור!$C$14)-2020))*F1123,0)</f>
        <v>216.07071424746277</v>
      </c>
    </row>
    <row r="1124" spans="1:11" x14ac:dyDescent="0.2">
      <c r="A1124" s="9">
        <v>17</v>
      </c>
      <c r="B1124" s="9" t="s">
        <v>40</v>
      </c>
      <c r="C1124" s="9">
        <v>70</v>
      </c>
      <c r="D1124" s="9">
        <v>61</v>
      </c>
      <c r="E1124" s="9">
        <v>240.6</v>
      </c>
      <c r="F1124" s="9">
        <v>214.48179166424302</v>
      </c>
      <c r="G1124" s="9">
        <v>2020</v>
      </c>
      <c r="H1124" s="10">
        <v>8.6198615993716738E-4</v>
      </c>
      <c r="K1124" s="9">
        <f>IFERROR((1+H1124*(YEAR(סימולטור!$C$14)-2020))*F1124,0)</f>
        <v>214.48179166424302</v>
      </c>
    </row>
    <row r="1125" spans="1:11" x14ac:dyDescent="0.2">
      <c r="A1125" s="9">
        <v>17</v>
      </c>
      <c r="B1125" s="9" t="s">
        <v>40</v>
      </c>
      <c r="C1125" s="9">
        <v>70</v>
      </c>
      <c r="D1125" s="9">
        <v>62</v>
      </c>
      <c r="E1125" s="9">
        <v>240.6</v>
      </c>
      <c r="F1125" s="9">
        <v>212.91893858081906</v>
      </c>
      <c r="G1125" s="9">
        <v>2020</v>
      </c>
      <c r="H1125" s="10">
        <v>8.6715869652744882E-4</v>
      </c>
      <c r="K1125" s="9">
        <f>IFERROR((1+H1125*(YEAR(סימולטור!$C$14)-2020))*F1125,0)</f>
        <v>212.91893858081906</v>
      </c>
    </row>
    <row r="1126" spans="1:11" x14ac:dyDescent="0.2">
      <c r="A1126" s="9">
        <v>17</v>
      </c>
      <c r="B1126" s="9" t="s">
        <v>40</v>
      </c>
      <c r="C1126" s="9">
        <v>70</v>
      </c>
      <c r="D1126" s="9">
        <v>63</v>
      </c>
      <c r="E1126" s="9">
        <v>240.6</v>
      </c>
      <c r="F1126" s="9">
        <v>211.39368126143421</v>
      </c>
      <c r="G1126" s="9">
        <v>2020</v>
      </c>
      <c r="H1126" s="10">
        <v>8.7083331584242502E-4</v>
      </c>
      <c r="K1126" s="9">
        <f>IFERROR((1+H1126*(YEAR(סימולטור!$C$14)-2020))*F1126,0)</f>
        <v>211.39368126143421</v>
      </c>
    </row>
    <row r="1127" spans="1:11" x14ac:dyDescent="0.2">
      <c r="A1127" s="9">
        <v>17</v>
      </c>
      <c r="B1127" s="9" t="s">
        <v>40</v>
      </c>
      <c r="C1127" s="9">
        <v>70</v>
      </c>
      <c r="D1127" s="9">
        <v>64</v>
      </c>
      <c r="E1127" s="9">
        <v>240.6</v>
      </c>
      <c r="F1127" s="9">
        <v>209.9157443001788</v>
      </c>
      <c r="G1127" s="9">
        <v>2020</v>
      </c>
      <c r="H1127" s="10">
        <v>8.7294703472062807E-4</v>
      </c>
      <c r="K1127" s="9">
        <f>IFERROR((1+H1127*(YEAR(סימולטור!$C$14)-2020))*F1127,0)</f>
        <v>209.9157443001788</v>
      </c>
    </row>
    <row r="1128" spans="1:11" x14ac:dyDescent="0.2">
      <c r="A1128" s="9">
        <v>17</v>
      </c>
      <c r="B1128" s="9" t="s">
        <v>40</v>
      </c>
      <c r="C1128" s="9">
        <v>70</v>
      </c>
      <c r="D1128" s="9">
        <v>65</v>
      </c>
      <c r="E1128" s="9">
        <v>240.6</v>
      </c>
      <c r="F1128" s="9">
        <v>208.49547104448095</v>
      </c>
      <c r="G1128" s="9">
        <v>2020</v>
      </c>
      <c r="H1128" s="10">
        <v>8.7350254355340071E-4</v>
      </c>
      <c r="K1128" s="9">
        <f>IFERROR((1+H1128*(YEAR(סימולטור!$C$14)-2020))*F1128,0)</f>
        <v>208.49547104448095</v>
      </c>
    </row>
    <row r="1129" spans="1:11" x14ac:dyDescent="0.2">
      <c r="A1129" s="9">
        <v>17</v>
      </c>
      <c r="B1129" s="9" t="s">
        <v>40</v>
      </c>
      <c r="C1129" s="9">
        <v>70</v>
      </c>
      <c r="D1129" s="9">
        <v>66</v>
      </c>
      <c r="E1129" s="9">
        <v>240.6</v>
      </c>
      <c r="F1129" s="9">
        <v>207.1414704132367</v>
      </c>
      <c r="G1129" s="9">
        <v>2020</v>
      </c>
      <c r="H1129" s="10">
        <v>8.725566324935684E-4</v>
      </c>
      <c r="K1129" s="9">
        <f>IFERROR((1+H1129*(YEAR(סימולטור!$C$14)-2020))*F1129,0)</f>
        <v>207.1414704132367</v>
      </c>
    </row>
    <row r="1130" spans="1:11" x14ac:dyDescent="0.2">
      <c r="A1130" s="9">
        <v>17</v>
      </c>
      <c r="B1130" s="9" t="s">
        <v>40</v>
      </c>
      <c r="C1130" s="9">
        <v>70</v>
      </c>
      <c r="D1130" s="9">
        <v>67</v>
      </c>
      <c r="E1130" s="9">
        <v>240.6</v>
      </c>
      <c r="F1130" s="9">
        <v>205.85910034276139</v>
      </c>
      <c r="G1130" s="9">
        <v>2020</v>
      </c>
      <c r="H1130" s="10">
        <v>8.7042748931653868E-4</v>
      </c>
      <c r="K1130" s="9">
        <f>IFERROR((1+H1130*(YEAR(סימולטור!$C$14)-2020))*F1130,0)</f>
        <v>205.85910034276139</v>
      </c>
    </row>
    <row r="1131" spans="1:11" x14ac:dyDescent="0.2">
      <c r="A1131" s="9">
        <v>17</v>
      </c>
      <c r="B1131" s="9" t="s">
        <v>40</v>
      </c>
      <c r="C1131" s="9">
        <v>70</v>
      </c>
      <c r="D1131" s="9">
        <v>68</v>
      </c>
      <c r="E1131" s="9">
        <v>240.6</v>
      </c>
      <c r="F1131" s="9">
        <v>204.65741182153286</v>
      </c>
      <c r="G1131" s="9">
        <v>2020</v>
      </c>
      <c r="H1131" s="10">
        <v>8.670090937437857E-4</v>
      </c>
      <c r="K1131" s="9">
        <f>IFERROR((1+H1131*(YEAR(סימולטור!$C$14)-2020))*F1131,0)</f>
        <v>204.65741182153286</v>
      </c>
    </row>
    <row r="1132" spans="1:11" x14ac:dyDescent="0.2">
      <c r="A1132" s="9">
        <v>17</v>
      </c>
      <c r="B1132" s="9" t="s">
        <v>40</v>
      </c>
      <c r="C1132" s="9">
        <v>70</v>
      </c>
      <c r="D1132" s="9">
        <v>69</v>
      </c>
      <c r="E1132" s="9">
        <v>240.6</v>
      </c>
      <c r="F1132" s="9">
        <v>203.54357790757237</v>
      </c>
      <c r="G1132" s="9">
        <v>2020</v>
      </c>
      <c r="H1132" s="10">
        <v>8.625120628072394E-4</v>
      </c>
      <c r="K1132" s="9">
        <f>IFERROR((1+H1132*(YEAR(סימולטור!$C$14)-2020))*F1132,0)</f>
        <v>203.54357790757237</v>
      </c>
    </row>
    <row r="1133" spans="1:11" x14ac:dyDescent="0.2">
      <c r="A1133" s="9">
        <v>17</v>
      </c>
      <c r="B1133" s="9" t="s">
        <v>40</v>
      </c>
      <c r="C1133" s="9">
        <v>70</v>
      </c>
      <c r="D1133" s="9">
        <v>70</v>
      </c>
      <c r="E1133" s="9">
        <v>240.6</v>
      </c>
      <c r="F1133" s="9">
        <v>202.52304441761342</v>
      </c>
      <c r="G1133" s="9">
        <v>2020</v>
      </c>
      <c r="H1133" s="10">
        <v>8.5701021259965528E-4</v>
      </c>
      <c r="K1133" s="9">
        <f>IFERROR((1+H1133*(YEAR(סימולטור!$C$14)-2020))*F1133,0)</f>
        <v>202.52304441761342</v>
      </c>
    </row>
    <row r="1134" spans="1:11" x14ac:dyDescent="0.2">
      <c r="A1134" s="9">
        <v>17</v>
      </c>
      <c r="B1134" s="9" t="s">
        <v>40</v>
      </c>
      <c r="C1134" s="9">
        <v>70</v>
      </c>
      <c r="D1134" s="9">
        <v>71</v>
      </c>
      <c r="E1134" s="9">
        <v>240.6</v>
      </c>
      <c r="F1134" s="9">
        <v>201.59980716957361</v>
      </c>
      <c r="G1134" s="9">
        <v>2020</v>
      </c>
      <c r="H1134" s="10">
        <v>8.5056165642714702E-4</v>
      </c>
      <c r="K1134" s="9">
        <f>IFERROR((1+H1134*(YEAR(סימולטור!$C$14)-2020))*F1134,0)</f>
        <v>201.59980716957361</v>
      </c>
    </row>
    <row r="1135" spans="1:11" x14ac:dyDescent="0.2">
      <c r="A1135" s="9">
        <v>17</v>
      </c>
      <c r="B1135" s="9" t="s">
        <v>40</v>
      </c>
      <c r="C1135" s="9">
        <v>70</v>
      </c>
      <c r="D1135" s="9">
        <v>72</v>
      </c>
      <c r="E1135" s="9">
        <v>240.6</v>
      </c>
      <c r="F1135" s="9">
        <v>200.77483863122509</v>
      </c>
      <c r="G1135" s="9">
        <v>2020</v>
      </c>
      <c r="H1135" s="10">
        <v>8.4355788433630198E-4</v>
      </c>
      <c r="K1135" s="9">
        <f>IFERROR((1+H1135*(YEAR(סימולטור!$C$14)-2020))*F1135,0)</f>
        <v>200.77483863122509</v>
      </c>
    </row>
    <row r="1136" spans="1:11" x14ac:dyDescent="0.2">
      <c r="A1136" s="9">
        <v>17</v>
      </c>
      <c r="B1136" s="9" t="s">
        <v>40</v>
      </c>
      <c r="C1136" s="9">
        <v>70</v>
      </c>
      <c r="D1136" s="9">
        <v>73</v>
      </c>
      <c r="E1136" s="9">
        <v>240.6</v>
      </c>
      <c r="F1136" s="9">
        <v>200.04874798176635</v>
      </c>
      <c r="G1136" s="9">
        <v>2020</v>
      </c>
      <c r="H1136" s="10">
        <v>8.3614117934471051E-4</v>
      </c>
      <c r="K1136" s="9">
        <f>IFERROR((1+H1136*(YEAR(סימולטור!$C$14)-2020))*F1136,0)</f>
        <v>200.04874798176635</v>
      </c>
    </row>
    <row r="1137" spans="1:11" x14ac:dyDescent="0.2">
      <c r="A1137" s="9">
        <v>17</v>
      </c>
      <c r="B1137" s="9" t="s">
        <v>40</v>
      </c>
      <c r="C1137" s="9">
        <v>70</v>
      </c>
      <c r="D1137" s="9">
        <v>74</v>
      </c>
      <c r="E1137" s="9">
        <v>240.6</v>
      </c>
      <c r="F1137" s="9">
        <v>199.41948337896454</v>
      </c>
      <c r="G1137" s="9">
        <v>2020</v>
      </c>
      <c r="H1137" s="10">
        <v>8.2851001515001034E-4</v>
      </c>
      <c r="K1137" s="9">
        <f>IFERROR((1+H1137*(YEAR(סימולטור!$C$14)-2020))*F1137,0)</f>
        <v>199.41948337896454</v>
      </c>
    </row>
    <row r="1138" spans="1:11" x14ac:dyDescent="0.2">
      <c r="A1138" s="9">
        <v>17</v>
      </c>
      <c r="B1138" s="9" t="s">
        <v>40</v>
      </c>
      <c r="C1138" s="9">
        <v>70</v>
      </c>
      <c r="D1138" s="9">
        <v>75</v>
      </c>
      <c r="E1138" s="9">
        <v>240.6</v>
      </c>
      <c r="F1138" s="9">
        <v>198.88281578588277</v>
      </c>
      <c r="G1138" s="9">
        <v>2020</v>
      </c>
      <c r="H1138" s="10">
        <v>8.2094501894753712E-4</v>
      </c>
      <c r="K1138" s="9">
        <f>IFERROR((1+H1138*(YEAR(סימולטור!$C$14)-2020))*F1138,0)</f>
        <v>198.88281578588277</v>
      </c>
    </row>
    <row r="1139" spans="1:11" x14ac:dyDescent="0.2">
      <c r="A1139" s="9">
        <v>17</v>
      </c>
      <c r="B1139" s="9" t="s">
        <v>40</v>
      </c>
      <c r="C1139" s="9">
        <v>70</v>
      </c>
      <c r="D1139" s="9">
        <v>76</v>
      </c>
      <c r="E1139" s="9">
        <v>240.6</v>
      </c>
      <c r="F1139" s="9">
        <v>198.43328787292725</v>
      </c>
      <c r="G1139" s="9">
        <v>2020</v>
      </c>
      <c r="H1139" s="10">
        <v>8.1363761961071829E-4</v>
      </c>
      <c r="K1139" s="9">
        <f>IFERROR((1+H1139*(YEAR(סימולטור!$C$14)-2020))*F1139,0)</f>
        <v>198.43328787292725</v>
      </c>
    </row>
    <row r="1140" spans="1:11" x14ac:dyDescent="0.2">
      <c r="A1140" s="9">
        <v>17</v>
      </c>
      <c r="B1140" s="9" t="s">
        <v>40</v>
      </c>
      <c r="C1140" s="9">
        <v>70</v>
      </c>
      <c r="D1140" s="9">
        <v>77</v>
      </c>
      <c r="E1140" s="9">
        <v>240.6</v>
      </c>
      <c r="F1140" s="9">
        <v>198.06209845257163</v>
      </c>
      <c r="G1140" s="9">
        <v>2020</v>
      </c>
      <c r="H1140" s="10">
        <v>8.0684916555164553E-4</v>
      </c>
      <c r="K1140" s="9">
        <f>IFERROR((1+H1140*(YEAR(סימולטור!$C$14)-2020))*F1140,0)</f>
        <v>198.06209845257163</v>
      </c>
    </row>
    <row r="1141" spans="1:11" x14ac:dyDescent="0.2">
      <c r="A1141" s="9">
        <v>17</v>
      </c>
      <c r="B1141" s="9" t="s">
        <v>40</v>
      </c>
      <c r="C1141" s="9">
        <v>70</v>
      </c>
      <c r="D1141" s="9">
        <v>78</v>
      </c>
      <c r="E1141" s="9">
        <v>240.6</v>
      </c>
      <c r="F1141" s="9">
        <v>197.76060705651005</v>
      </c>
      <c r="G1141" s="9">
        <v>2020</v>
      </c>
      <c r="H1141" s="10">
        <v>8.0071388821421755E-4</v>
      </c>
      <c r="K1141" s="9">
        <f>IFERROR((1+H1141*(YEAR(סימולטור!$C$14)-2020))*F1141,0)</f>
        <v>197.76060705651005</v>
      </c>
    </row>
    <row r="1142" spans="1:11" x14ac:dyDescent="0.2">
      <c r="A1142" s="9">
        <v>17</v>
      </c>
      <c r="B1142" s="9" t="s">
        <v>40</v>
      </c>
      <c r="C1142" s="9">
        <v>70</v>
      </c>
      <c r="D1142" s="9">
        <v>79</v>
      </c>
      <c r="E1142" s="9">
        <v>240.6</v>
      </c>
      <c r="F1142" s="9">
        <v>197.52026900628391</v>
      </c>
      <c r="G1142" s="9">
        <v>2020</v>
      </c>
      <c r="H1142" s="10">
        <v>7.953353432719343E-4</v>
      </c>
      <c r="K1142" s="9">
        <f>IFERROR((1+H1142*(YEAR(סימולטור!$C$14)-2020))*F1142,0)</f>
        <v>197.52026900628391</v>
      </c>
    </row>
    <row r="1143" spans="1:11" x14ac:dyDescent="0.2">
      <c r="A1143" s="9">
        <v>17</v>
      </c>
      <c r="B1143" s="9" t="s">
        <v>40</v>
      </c>
      <c r="C1143" s="9">
        <v>70</v>
      </c>
      <c r="D1143" s="9">
        <v>80</v>
      </c>
      <c r="E1143" s="9">
        <v>240.6</v>
      </c>
      <c r="F1143" s="9">
        <v>197.33195931460978</v>
      </c>
      <c r="G1143" s="9">
        <v>2020</v>
      </c>
      <c r="H1143" s="10">
        <v>7.9078807775527548E-4</v>
      </c>
      <c r="K1143" s="9">
        <f>IFERROR((1+H1143*(YEAR(סימולטור!$C$14)-2020))*F1143,0)</f>
        <v>197.33195931460978</v>
      </c>
    </row>
    <row r="1144" spans="1:11" x14ac:dyDescent="0.2">
      <c r="A1144" s="9">
        <v>17</v>
      </c>
      <c r="B1144" s="9" t="s">
        <v>40</v>
      </c>
      <c r="C1144" s="9">
        <v>70</v>
      </c>
      <c r="D1144" s="9">
        <v>81</v>
      </c>
      <c r="E1144" s="9">
        <v>240.6</v>
      </c>
      <c r="F1144" s="9">
        <v>197.18693900873583</v>
      </c>
      <c r="G1144" s="9">
        <v>2020</v>
      </c>
      <c r="H1144" s="10">
        <v>7.8707320771097505E-4</v>
      </c>
      <c r="K1144" s="9">
        <f>IFERROR((1+H1144*(YEAR(סימולטור!$C$14)-2020))*F1144,0)</f>
        <v>197.18693900873583</v>
      </c>
    </row>
    <row r="1145" spans="1:11" x14ac:dyDescent="0.2">
      <c r="A1145" s="9">
        <v>17</v>
      </c>
      <c r="B1145" s="9" t="s">
        <v>40</v>
      </c>
      <c r="C1145" s="9">
        <v>70</v>
      </c>
      <c r="D1145" s="9">
        <v>82</v>
      </c>
      <c r="E1145" s="9">
        <v>240.6</v>
      </c>
      <c r="F1145" s="9">
        <v>197.07738938169072</v>
      </c>
      <c r="G1145" s="9">
        <v>2020</v>
      </c>
      <c r="H1145" s="10">
        <v>7.8418925008963316E-4</v>
      </c>
      <c r="K1145" s="9">
        <f>IFERROR((1+H1145*(YEAR(סימולטור!$C$14)-2020))*F1145,0)</f>
        <v>197.07738938169072</v>
      </c>
    </row>
    <row r="1146" spans="1:11" x14ac:dyDescent="0.2">
      <c r="A1146" s="9">
        <v>17</v>
      </c>
      <c r="B1146" s="9" t="s">
        <v>40</v>
      </c>
      <c r="C1146" s="9">
        <v>70</v>
      </c>
      <c r="D1146" s="9">
        <v>83</v>
      </c>
      <c r="E1146" s="9">
        <v>240.6</v>
      </c>
      <c r="F1146" s="9">
        <v>196.99613433598003</v>
      </c>
      <c r="G1146" s="9">
        <v>2020</v>
      </c>
      <c r="H1146" s="10">
        <v>7.8204897202180856E-4</v>
      </c>
      <c r="K1146" s="9">
        <f>IFERROR((1+H1146*(YEAR(סימולטור!$C$14)-2020))*F1146,0)</f>
        <v>196.99613433598003</v>
      </c>
    </row>
    <row r="1147" spans="1:11" x14ac:dyDescent="0.2">
      <c r="A1147" s="9">
        <v>17</v>
      </c>
      <c r="B1147" s="9" t="s">
        <v>40</v>
      </c>
      <c r="C1147" s="9">
        <v>70</v>
      </c>
      <c r="D1147" s="9">
        <v>84</v>
      </c>
      <c r="E1147" s="9">
        <v>240.6</v>
      </c>
      <c r="F1147" s="9">
        <v>196.9370453062742</v>
      </c>
      <c r="G1147" s="9">
        <v>2020</v>
      </c>
      <c r="H1147" s="10">
        <v>7.8052384592183874E-4</v>
      </c>
      <c r="K1147" s="9">
        <f>IFERROR((1+H1147*(YEAR(סימולטור!$C$14)-2020))*F1147,0)</f>
        <v>196.9370453062742</v>
      </c>
    </row>
    <row r="1148" spans="1:11" x14ac:dyDescent="0.2">
      <c r="A1148" s="9">
        <v>17</v>
      </c>
      <c r="B1148" s="9" t="s">
        <v>40</v>
      </c>
      <c r="C1148" s="9">
        <v>70</v>
      </c>
      <c r="D1148" s="9">
        <v>85</v>
      </c>
      <c r="E1148" s="9">
        <v>240.6</v>
      </c>
      <c r="F1148" s="9">
        <v>196.89494925660685</v>
      </c>
      <c r="G1148" s="9">
        <v>2020</v>
      </c>
      <c r="H1148" s="10">
        <v>7.7949745617721729E-4</v>
      </c>
      <c r="K1148" s="9">
        <f>IFERROR((1+H1148*(YEAR(סימולטור!$C$14)-2020))*F1148,0)</f>
        <v>196.89494925660685</v>
      </c>
    </row>
    <row r="1149" spans="1:11" x14ac:dyDescent="0.2">
      <c r="A1149" s="9">
        <v>17</v>
      </c>
      <c r="B1149" s="9" t="s">
        <v>40</v>
      </c>
      <c r="C1149" s="9">
        <v>70</v>
      </c>
      <c r="D1149" s="9">
        <v>86</v>
      </c>
      <c r="E1149" s="9">
        <v>240.6</v>
      </c>
      <c r="F1149" s="9">
        <v>196.86561200956737</v>
      </c>
      <c r="G1149" s="9">
        <v>2020</v>
      </c>
      <c r="H1149" s="10">
        <v>7.7884996039841506E-4</v>
      </c>
      <c r="K1149" s="9">
        <f>IFERROR((1+H1149*(YEAR(סימולטור!$C$14)-2020))*F1149,0)</f>
        <v>196.86561200956737</v>
      </c>
    </row>
    <row r="1150" spans="1:11" x14ac:dyDescent="0.2">
      <c r="A1150" s="9">
        <v>17</v>
      </c>
      <c r="B1150" s="9" t="s">
        <v>40</v>
      </c>
      <c r="C1150" s="9">
        <v>70</v>
      </c>
      <c r="D1150" s="9">
        <v>87</v>
      </c>
      <c r="E1150" s="9">
        <v>240.6</v>
      </c>
      <c r="F1150" s="9">
        <v>196.84558381155347</v>
      </c>
      <c r="G1150" s="9">
        <v>2020</v>
      </c>
      <c r="H1150" s="10">
        <v>7.7847216198991898E-4</v>
      </c>
      <c r="K1150" s="9">
        <f>IFERROR((1+H1150*(YEAR(סימולטור!$C$14)-2020))*F1150,0)</f>
        <v>196.84558381155347</v>
      </c>
    </row>
    <row r="1151" spans="1:11" x14ac:dyDescent="0.2">
      <c r="A1151" s="9">
        <v>17</v>
      </c>
      <c r="B1151" s="9" t="s">
        <v>40</v>
      </c>
      <c r="C1151" s="9">
        <v>70</v>
      </c>
      <c r="D1151" s="9">
        <v>88</v>
      </c>
      <c r="E1151" s="9">
        <v>240.6</v>
      </c>
      <c r="F1151" s="9">
        <v>196.83214973491263</v>
      </c>
      <c r="G1151" s="9">
        <v>2020</v>
      </c>
      <c r="H1151" s="10">
        <v>7.7826983413194933E-4</v>
      </c>
      <c r="K1151" s="9">
        <f>IFERROR((1+H1151*(YEAR(סימולטור!$C$14)-2020))*F1151,0)</f>
        <v>196.83214973491263</v>
      </c>
    </row>
    <row r="1152" spans="1:11" x14ac:dyDescent="0.2">
      <c r="A1152" s="9">
        <v>17</v>
      </c>
      <c r="B1152" s="9" t="s">
        <v>40</v>
      </c>
      <c r="C1152" s="9">
        <v>70</v>
      </c>
      <c r="D1152" s="9">
        <v>89</v>
      </c>
      <c r="E1152" s="9">
        <v>240.6</v>
      </c>
      <c r="F1152" s="9">
        <v>196.82329320595827</v>
      </c>
      <c r="G1152" s="9">
        <v>2020</v>
      </c>
      <c r="H1152" s="10">
        <v>7.7817886084318507E-4</v>
      </c>
      <c r="K1152" s="9">
        <f>IFERROR((1+H1152*(YEAR(סימולטור!$C$14)-2020))*F1152,0)</f>
        <v>196.82329320595827</v>
      </c>
    </row>
    <row r="1153" spans="1:12" x14ac:dyDescent="0.2">
      <c r="A1153" s="9">
        <v>17</v>
      </c>
      <c r="B1153" s="9" t="s">
        <v>40</v>
      </c>
      <c r="C1153" s="9">
        <v>70</v>
      </c>
      <c r="D1153" s="9">
        <v>90</v>
      </c>
      <c r="E1153" s="9">
        <v>240.6</v>
      </c>
      <c r="F1153" s="9">
        <v>196.81756083488301</v>
      </c>
      <c r="G1153" s="9">
        <v>2020</v>
      </c>
      <c r="H1153" s="10">
        <v>7.7815465779509073E-4</v>
      </c>
      <c r="K1153" s="9">
        <f>IFERROR((1+H1153*(YEAR(סימולטור!$C$14)-2020))*F1153,0)</f>
        <v>196.81756083488301</v>
      </c>
    </row>
    <row r="1154" spans="1:12" x14ac:dyDescent="0.2">
      <c r="A1154" s="9">
        <v>17</v>
      </c>
      <c r="B1154" s="9" t="s">
        <v>40</v>
      </c>
      <c r="C1154" s="9">
        <v>71</v>
      </c>
      <c r="D1154" s="9">
        <v>55</v>
      </c>
      <c r="E1154" s="9">
        <v>240.6</v>
      </c>
      <c r="F1154" s="9">
        <v>222.50963657005815</v>
      </c>
      <c r="G1154" s="9">
        <v>2020</v>
      </c>
      <c r="H1154" s="10">
        <v>7.9007463298381552E-4</v>
      </c>
      <c r="K1154" s="9">
        <f>IFERROR((1+H1154*(YEAR(סימולטור!$C$14)-2020))*F1154,0)</f>
        <v>222.50963657005815</v>
      </c>
    </row>
    <row r="1155" spans="1:12" x14ac:dyDescent="0.2">
      <c r="A1155" s="9">
        <v>17</v>
      </c>
      <c r="B1155" s="9" t="s">
        <v>40</v>
      </c>
      <c r="C1155" s="9">
        <v>71</v>
      </c>
      <c r="D1155" s="9">
        <v>56</v>
      </c>
      <c r="E1155" s="9">
        <v>240.6</v>
      </c>
      <c r="F1155" s="9">
        <v>220.9114826154281</v>
      </c>
      <c r="G1155" s="9">
        <v>2020</v>
      </c>
      <c r="H1155" s="10">
        <v>8.045211854103122E-4</v>
      </c>
      <c r="K1155" s="9">
        <f>IFERROR((1+H1155*(YEAR(סימולטור!$C$14)-2020))*F1155,0)</f>
        <v>220.9114826154281</v>
      </c>
    </row>
    <row r="1156" spans="1:12" x14ac:dyDescent="0.2">
      <c r="A1156" s="9">
        <v>17</v>
      </c>
      <c r="B1156" s="9" t="s">
        <v>40</v>
      </c>
      <c r="C1156" s="9">
        <v>71</v>
      </c>
      <c r="D1156" s="9">
        <v>57</v>
      </c>
      <c r="E1156" s="9">
        <v>240.6</v>
      </c>
      <c r="F1156" s="9">
        <v>219.28652174275206</v>
      </c>
      <c r="G1156" s="9">
        <v>2020</v>
      </c>
      <c r="H1156" s="10">
        <v>8.174364029219515E-4</v>
      </c>
      <c r="K1156" s="9">
        <f>IFERROR((1+H1156*(YEAR(סימולטור!$C$14)-2020))*F1156,0)</f>
        <v>219.28652174275206</v>
      </c>
    </row>
    <row r="1157" spans="1:12" x14ac:dyDescent="0.2">
      <c r="A1157" s="9">
        <v>17</v>
      </c>
      <c r="B1157" s="9" t="s">
        <v>40</v>
      </c>
      <c r="C1157" s="9">
        <v>71</v>
      </c>
      <c r="D1157" s="9">
        <v>58</v>
      </c>
      <c r="E1157" s="9">
        <v>240.6</v>
      </c>
      <c r="F1157" s="9">
        <v>217.64422233652729</v>
      </c>
      <c r="G1157" s="9">
        <v>2020</v>
      </c>
      <c r="H1157" s="10">
        <v>8.287123722493172E-4</v>
      </c>
      <c r="K1157" s="9">
        <f>IFERROR((1+H1157*(YEAR(סימולטור!$C$14)-2020))*F1157,0)</f>
        <v>217.64422233652729</v>
      </c>
    </row>
    <row r="1158" spans="1:12" x14ac:dyDescent="0.2">
      <c r="A1158" s="9">
        <v>17</v>
      </c>
      <c r="B1158" s="9" t="s">
        <v>40</v>
      </c>
      <c r="C1158" s="9">
        <v>71</v>
      </c>
      <c r="D1158" s="9">
        <v>59</v>
      </c>
      <c r="E1158" s="9">
        <v>240.6</v>
      </c>
      <c r="F1158" s="9">
        <v>215.99329135250517</v>
      </c>
      <c r="G1158" s="9">
        <v>2020</v>
      </c>
      <c r="H1158" s="10">
        <v>8.3843241747341604E-4</v>
      </c>
      <c r="K1158" s="9">
        <f>IFERROR((1+H1158*(YEAR(סימולטור!$C$14)-2020))*F1158,0)</f>
        <v>215.99329135250517</v>
      </c>
    </row>
    <row r="1159" spans="1:12" x14ac:dyDescent="0.2">
      <c r="A1159" s="9">
        <v>17</v>
      </c>
      <c r="B1159" s="9" t="s">
        <v>40</v>
      </c>
      <c r="C1159" s="9">
        <v>71</v>
      </c>
      <c r="D1159" s="9">
        <v>60</v>
      </c>
      <c r="E1159" s="9">
        <v>240.6</v>
      </c>
      <c r="F1159" s="9">
        <v>214.34419746900508</v>
      </c>
      <c r="G1159" s="9">
        <v>2020</v>
      </c>
      <c r="H1159" s="10">
        <v>8.4638326378560678E-4</v>
      </c>
      <c r="K1159" s="9">
        <f>IFERROR((1+H1159*(YEAR(סימולטור!$C$14)-2020))*F1159,0)</f>
        <v>214.34419746900508</v>
      </c>
    </row>
    <row r="1160" spans="1:12" x14ac:dyDescent="0.2">
      <c r="A1160" s="9">
        <v>17</v>
      </c>
      <c r="B1160" s="9" t="s">
        <v>40</v>
      </c>
      <c r="C1160" s="9">
        <v>71</v>
      </c>
      <c r="D1160" s="9">
        <v>61</v>
      </c>
      <c r="E1160" s="9">
        <v>240.6</v>
      </c>
      <c r="F1160" s="9">
        <v>212.70678011446438</v>
      </c>
      <c r="G1160" s="9">
        <v>2020</v>
      </c>
      <c r="H1160" s="10">
        <v>8.5263881109510814E-4</v>
      </c>
      <c r="K1160" s="9">
        <f>IFERROR((1+H1160*(YEAR(סימולטור!$C$14)-2020))*F1160,0)</f>
        <v>212.70678011446438</v>
      </c>
    </row>
    <row r="1161" spans="1:12" x14ac:dyDescent="0.2">
      <c r="A1161" s="9">
        <v>17</v>
      </c>
      <c r="B1161" s="9" t="s">
        <v>40</v>
      </c>
      <c r="C1161" s="9">
        <v>71</v>
      </c>
      <c r="D1161" s="9">
        <v>62</v>
      </c>
      <c r="E1161" s="9">
        <v>240.6</v>
      </c>
      <c r="F1161" s="9">
        <v>211.08994656481042</v>
      </c>
      <c r="G1161" s="9">
        <v>2020</v>
      </c>
      <c r="H1161" s="10">
        <v>8.5700739543211394E-4</v>
      </c>
      <c r="K1161" s="9">
        <f>IFERROR((1+H1161*(YEAR(סימולטור!$C$14)-2020))*F1161,0)</f>
        <v>211.08994656481042</v>
      </c>
    </row>
    <row r="1162" spans="1:12" x14ac:dyDescent="0.2">
      <c r="A1162" s="9">
        <v>17</v>
      </c>
      <c r="B1162" s="9" t="s">
        <v>40</v>
      </c>
      <c r="C1162" s="9">
        <v>71</v>
      </c>
      <c r="D1162" s="9">
        <v>63</v>
      </c>
      <c r="E1162" s="9">
        <v>240.6</v>
      </c>
      <c r="F1162" s="9">
        <v>209.50532990427189</v>
      </c>
      <c r="G1162" s="9">
        <v>2020</v>
      </c>
      <c r="H1162" s="10">
        <v>8.5952165151275664E-4</v>
      </c>
      <c r="K1162" s="9">
        <f>IFERROR((1+H1162*(YEAR(סימולטור!$C$14)-2020))*F1162,0)</f>
        <v>209.50532990427189</v>
      </c>
    </row>
    <row r="1163" spans="1:12" x14ac:dyDescent="0.2">
      <c r="A1163" s="9">
        <v>17</v>
      </c>
      <c r="B1163" s="9" t="s">
        <v>40</v>
      </c>
      <c r="C1163" s="9">
        <v>71</v>
      </c>
      <c r="D1163" s="9">
        <v>64</v>
      </c>
      <c r="E1163" s="9">
        <v>240.6</v>
      </c>
      <c r="F1163" s="9">
        <v>207.96452310211316</v>
      </c>
      <c r="G1163" s="9">
        <v>2020</v>
      </c>
      <c r="H1163" s="10">
        <v>8.6018054676230556E-4</v>
      </c>
      <c r="K1163" s="9">
        <f>IFERROR((1+H1163*(YEAR(סימולטור!$C$14)-2020))*F1163,0)</f>
        <v>207.96452310211316</v>
      </c>
    </row>
    <row r="1164" spans="1:12" x14ac:dyDescent="0.2">
      <c r="A1164" s="9">
        <v>17</v>
      </c>
      <c r="B1164" s="9" t="s">
        <v>40</v>
      </c>
      <c r="C1164" s="9">
        <v>71</v>
      </c>
      <c r="D1164" s="9">
        <v>65</v>
      </c>
      <c r="E1164" s="9">
        <v>240.6</v>
      </c>
      <c r="F1164" s="9">
        <v>206.47880818207486</v>
      </c>
      <c r="G1164" s="9">
        <v>2020</v>
      </c>
      <c r="H1164" s="10">
        <v>8.5900664753107406E-4</v>
      </c>
      <c r="K1164" s="9">
        <f>IFERROR((1+H1164*(YEAR(סימולטור!$C$14)-2020))*F1164,0)</f>
        <v>206.47880818207486</v>
      </c>
    </row>
    <row r="1165" spans="1:12" x14ac:dyDescent="0.2">
      <c r="A1165" s="9">
        <v>17</v>
      </c>
      <c r="B1165" s="9" t="s">
        <v>40</v>
      </c>
      <c r="C1165" s="9">
        <v>71</v>
      </c>
      <c r="D1165" s="9">
        <v>66</v>
      </c>
      <c r="E1165" s="9">
        <v>240.6</v>
      </c>
      <c r="F1165" s="9">
        <v>205.05760850708799</v>
      </c>
      <c r="G1165" s="9">
        <v>2020</v>
      </c>
      <c r="H1165" s="10">
        <v>8.5606728625492652E-4</v>
      </c>
      <c r="K1165" s="9">
        <f>IFERROR((1+H1165*(YEAR(סימולטור!$C$14)-2020))*F1165,0)</f>
        <v>205.05760850708799</v>
      </c>
    </row>
    <row r="1166" spans="1:12" x14ac:dyDescent="0.2">
      <c r="A1166" s="9">
        <v>17</v>
      </c>
      <c r="B1166" s="9" t="s">
        <v>40</v>
      </c>
      <c r="C1166" s="9">
        <v>71</v>
      </c>
      <c r="D1166" s="9">
        <v>67</v>
      </c>
      <c r="E1166" s="9">
        <v>240.6</v>
      </c>
      <c r="F1166" s="9">
        <v>203.706986937511</v>
      </c>
      <c r="G1166" s="9">
        <v>2020</v>
      </c>
      <c r="H1166" s="10">
        <v>8.5171373551545999E-4</v>
      </c>
      <c r="K1166" s="9">
        <f>IFERROR((1+H1166*(YEAR(סימולטור!$C$14)-2020))*F1166,0)</f>
        <v>203.706986937511</v>
      </c>
    </row>
    <row r="1167" spans="1:12" x14ac:dyDescent="0.2">
      <c r="A1167" s="9">
        <v>17</v>
      </c>
      <c r="B1167" s="9" t="s">
        <v>40</v>
      </c>
      <c r="C1167" s="9">
        <v>71</v>
      </c>
      <c r="D1167" s="9">
        <v>68</v>
      </c>
      <c r="E1167" s="9">
        <v>240.6</v>
      </c>
      <c r="F1167" s="9">
        <v>202.43709517259683</v>
      </c>
      <c r="G1167" s="9">
        <v>2020</v>
      </c>
      <c r="H1167" s="10">
        <v>8.4585677643236022E-4</v>
      </c>
      <c r="K1167" s="9">
        <f>IFERROR((1+H1167*(YEAR(סימולטור!$C$14)-2020))*F1167,0)</f>
        <v>202.43709517259683</v>
      </c>
      <c r="L1167" s="9">
        <f>IFERROR((1+H1167)*F1167,0)</f>
        <v>202.60832796134986</v>
      </c>
    </row>
    <row r="1168" spans="1:12" x14ac:dyDescent="0.2">
      <c r="A1168" s="9">
        <v>17</v>
      </c>
      <c r="B1168" s="9" t="s">
        <v>40</v>
      </c>
      <c r="C1168" s="9">
        <v>71</v>
      </c>
      <c r="D1168" s="9">
        <v>69</v>
      </c>
      <c r="E1168" s="9">
        <v>240.6</v>
      </c>
      <c r="F1168" s="9">
        <v>201.25620242934488</v>
      </c>
      <c r="G1168" s="9">
        <v>2020</v>
      </c>
      <c r="H1168" s="10">
        <v>8.3874938208093467E-4</v>
      </c>
      <c r="K1168" s="9">
        <f>IFERROR((1+H1168*(YEAR(סימולטור!$C$14)-2020))*F1168,0)</f>
        <v>201.25620242934488</v>
      </c>
    </row>
    <row r="1169" spans="1:11" x14ac:dyDescent="0.2">
      <c r="A1169" s="9">
        <v>17</v>
      </c>
      <c r="B1169" s="9" t="s">
        <v>40</v>
      </c>
      <c r="C1169" s="9">
        <v>71</v>
      </c>
      <c r="D1169" s="9">
        <v>70</v>
      </c>
      <c r="E1169" s="9">
        <v>240.6</v>
      </c>
      <c r="F1169" s="9">
        <v>200.17077470338194</v>
      </c>
      <c r="G1169" s="9">
        <v>2020</v>
      </c>
      <c r="H1169" s="10">
        <v>8.3050360626209577E-4</v>
      </c>
      <c r="K1169" s="9">
        <f>IFERROR((1+H1169*(YEAR(סימולטור!$C$14)-2020))*F1169,0)</f>
        <v>200.17077470338194</v>
      </c>
    </row>
    <row r="1170" spans="1:11" x14ac:dyDescent="0.2">
      <c r="A1170" s="9">
        <v>17</v>
      </c>
      <c r="B1170" s="9" t="s">
        <v>40</v>
      </c>
      <c r="C1170" s="9">
        <v>71</v>
      </c>
      <c r="D1170" s="9">
        <v>71</v>
      </c>
      <c r="E1170" s="9">
        <v>240.6</v>
      </c>
      <c r="F1170" s="9">
        <v>199.18578673715851</v>
      </c>
      <c r="G1170" s="9">
        <v>2020</v>
      </c>
      <c r="H1170" s="10">
        <v>8.2121966203353475E-4</v>
      </c>
      <c r="K1170" s="9">
        <f>IFERROR((1+H1170*(YEAR(סימולטור!$C$14)-2020))*F1170,0)</f>
        <v>199.18578673715851</v>
      </c>
    </row>
    <row r="1171" spans="1:11" x14ac:dyDescent="0.2">
      <c r="A1171" s="9">
        <v>17</v>
      </c>
      <c r="B1171" s="9" t="s">
        <v>40</v>
      </c>
      <c r="C1171" s="9">
        <v>71</v>
      </c>
      <c r="D1171" s="9">
        <v>72</v>
      </c>
      <c r="E1171" s="9">
        <v>240.6</v>
      </c>
      <c r="F1171" s="9">
        <v>198.30301623735946</v>
      </c>
      <c r="G1171" s="9">
        <v>2020</v>
      </c>
      <c r="H1171" s="10">
        <v>8.1136393510273836E-4</v>
      </c>
      <c r="K1171" s="9">
        <f>IFERROR((1+H1171*(YEAR(סימולטור!$C$14)-2020))*F1171,0)</f>
        <v>198.30301623735946</v>
      </c>
    </row>
    <row r="1172" spans="1:11" x14ac:dyDescent="0.2">
      <c r="A1172" s="9">
        <v>17</v>
      </c>
      <c r="B1172" s="9" t="s">
        <v>40</v>
      </c>
      <c r="C1172" s="9">
        <v>71</v>
      </c>
      <c r="D1172" s="9">
        <v>73</v>
      </c>
      <c r="E1172" s="9">
        <v>240.6</v>
      </c>
      <c r="F1172" s="9">
        <v>197.5238404334207</v>
      </c>
      <c r="G1172" s="9">
        <v>2020</v>
      </c>
      <c r="H1172" s="10">
        <v>8.0113421967332771E-4</v>
      </c>
      <c r="K1172" s="9">
        <f>IFERROR((1+H1172*(YEAR(סימולטור!$C$14)-2020))*F1172,0)</f>
        <v>197.5238404334207</v>
      </c>
    </row>
    <row r="1173" spans="1:11" x14ac:dyDescent="0.2">
      <c r="A1173" s="9">
        <v>17</v>
      </c>
      <c r="B1173" s="9" t="s">
        <v>40</v>
      </c>
      <c r="C1173" s="9">
        <v>71</v>
      </c>
      <c r="D1173" s="9">
        <v>74</v>
      </c>
      <c r="E1173" s="9">
        <v>240.6</v>
      </c>
      <c r="F1173" s="9">
        <v>196.8467652207876</v>
      </c>
      <c r="G1173" s="9">
        <v>2020</v>
      </c>
      <c r="H1173" s="10">
        <v>7.9078301694022112E-4</v>
      </c>
      <c r="K1173" s="9">
        <f>IFERROR((1+H1173*(YEAR(סימולטור!$C$14)-2020))*F1173,0)</f>
        <v>196.8467652207876</v>
      </c>
    </row>
    <row r="1174" spans="1:11" x14ac:dyDescent="0.2">
      <c r="A1174" s="9">
        <v>17</v>
      </c>
      <c r="B1174" s="9" t="s">
        <v>40</v>
      </c>
      <c r="C1174" s="9">
        <v>71</v>
      </c>
      <c r="D1174" s="9">
        <v>75</v>
      </c>
      <c r="E1174" s="9">
        <v>240.6</v>
      </c>
      <c r="F1174" s="9">
        <v>196.26787281063631</v>
      </c>
      <c r="G1174" s="9">
        <v>2020</v>
      </c>
      <c r="H1174" s="10">
        <v>7.8065085424400466E-4</v>
      </c>
      <c r="K1174" s="9">
        <f>IFERROR((1+H1174*(YEAR(סימולטור!$C$14)-2020))*F1174,0)</f>
        <v>196.26787281063631</v>
      </c>
    </row>
    <row r="1175" spans="1:11" x14ac:dyDescent="0.2">
      <c r="A1175" s="9">
        <v>17</v>
      </c>
      <c r="B1175" s="9" t="s">
        <v>40</v>
      </c>
      <c r="C1175" s="9">
        <v>71</v>
      </c>
      <c r="D1175" s="9">
        <v>76</v>
      </c>
      <c r="E1175" s="9">
        <v>240.6</v>
      </c>
      <c r="F1175" s="9">
        <v>195.78184826314057</v>
      </c>
      <c r="G1175" s="9">
        <v>2020</v>
      </c>
      <c r="H1175" s="10">
        <v>7.7097320013464691E-4</v>
      </c>
      <c r="K1175" s="9">
        <f>IFERROR((1+H1175*(YEAR(סימולטור!$C$14)-2020))*F1175,0)</f>
        <v>195.78184826314057</v>
      </c>
    </row>
    <row r="1176" spans="1:11" x14ac:dyDescent="0.2">
      <c r="A1176" s="9">
        <v>17</v>
      </c>
      <c r="B1176" s="9" t="s">
        <v>40</v>
      </c>
      <c r="C1176" s="9">
        <v>71</v>
      </c>
      <c r="D1176" s="9">
        <v>77</v>
      </c>
      <c r="E1176" s="9">
        <v>240.6</v>
      </c>
      <c r="F1176" s="9">
        <v>195.37961327992986</v>
      </c>
      <c r="G1176" s="9">
        <v>2020</v>
      </c>
      <c r="H1176" s="10">
        <v>7.6204895419575288E-4</v>
      </c>
      <c r="K1176" s="9">
        <f>IFERROR((1+H1176*(YEAR(סימולטור!$C$14)-2020))*F1176,0)</f>
        <v>195.37961327992986</v>
      </c>
    </row>
    <row r="1177" spans="1:11" x14ac:dyDescent="0.2">
      <c r="A1177" s="9">
        <v>17</v>
      </c>
      <c r="B1177" s="9" t="s">
        <v>40</v>
      </c>
      <c r="C1177" s="9">
        <v>71</v>
      </c>
      <c r="D1177" s="9">
        <v>78</v>
      </c>
      <c r="E1177" s="9">
        <v>240.6</v>
      </c>
      <c r="F1177" s="9">
        <v>195.05217119863488</v>
      </c>
      <c r="G1177" s="9">
        <v>2020</v>
      </c>
      <c r="H1177" s="10">
        <v>7.5403143457736818E-4</v>
      </c>
      <c r="K1177" s="9">
        <f>IFERROR((1+H1177*(YEAR(סימולטור!$C$14)-2020))*F1177,0)</f>
        <v>195.05217119863488</v>
      </c>
    </row>
    <row r="1178" spans="1:11" x14ac:dyDescent="0.2">
      <c r="A1178" s="9">
        <v>17</v>
      </c>
      <c r="B1178" s="9" t="s">
        <v>40</v>
      </c>
      <c r="C1178" s="9">
        <v>71</v>
      </c>
      <c r="D1178" s="9">
        <v>79</v>
      </c>
      <c r="E1178" s="9">
        <v>240.6</v>
      </c>
      <c r="F1178" s="9">
        <v>194.79058535781022</v>
      </c>
      <c r="G1178" s="9">
        <v>2020</v>
      </c>
      <c r="H1178" s="10">
        <v>7.4703579700080374E-4</v>
      </c>
      <c r="K1178" s="9">
        <f>IFERROR((1+H1178*(YEAR(סימולטור!$C$14)-2020))*F1178,0)</f>
        <v>194.79058535781022</v>
      </c>
    </row>
    <row r="1179" spans="1:11" x14ac:dyDescent="0.2">
      <c r="A1179" s="9">
        <v>17</v>
      </c>
      <c r="B1179" s="9" t="s">
        <v>40</v>
      </c>
      <c r="C1179" s="9">
        <v>71</v>
      </c>
      <c r="D1179" s="9">
        <v>80</v>
      </c>
      <c r="E1179" s="9">
        <v>240.6</v>
      </c>
      <c r="F1179" s="9">
        <v>194.5852006012986</v>
      </c>
      <c r="G1179" s="9">
        <v>2020</v>
      </c>
      <c r="H1179" s="10">
        <v>7.4113656959728165E-4</v>
      </c>
      <c r="K1179" s="9">
        <f>IFERROR((1+H1179*(YEAR(סימולטור!$C$14)-2020))*F1179,0)</f>
        <v>194.5852006012986</v>
      </c>
    </row>
    <row r="1180" spans="1:11" x14ac:dyDescent="0.2">
      <c r="A1180" s="9">
        <v>17</v>
      </c>
      <c r="B1180" s="9" t="s">
        <v>40</v>
      </c>
      <c r="C1180" s="9">
        <v>71</v>
      </c>
      <c r="D1180" s="9">
        <v>81</v>
      </c>
      <c r="E1180" s="9">
        <v>240.6</v>
      </c>
      <c r="F1180" s="9">
        <v>194.42670922234217</v>
      </c>
      <c r="G1180" s="9">
        <v>2020</v>
      </c>
      <c r="H1180" s="10">
        <v>7.3632105177729465E-4</v>
      </c>
      <c r="K1180" s="9">
        <f>IFERROR((1+H1180*(YEAR(סימולטור!$C$14)-2020))*F1180,0)</f>
        <v>194.42670922234217</v>
      </c>
    </row>
    <row r="1181" spans="1:11" x14ac:dyDescent="0.2">
      <c r="A1181" s="9">
        <v>17</v>
      </c>
      <c r="B1181" s="9" t="s">
        <v>40</v>
      </c>
      <c r="C1181" s="9">
        <v>71</v>
      </c>
      <c r="D1181" s="9">
        <v>82</v>
      </c>
      <c r="E1181" s="9">
        <v>240.6</v>
      </c>
      <c r="F1181" s="9">
        <v>194.30674487928289</v>
      </c>
      <c r="G1181" s="9">
        <v>2020</v>
      </c>
      <c r="H1181" s="10">
        <v>7.325723817483363E-4</v>
      </c>
      <c r="K1181" s="9">
        <f>IFERROR((1+H1181*(YEAR(סימולטור!$C$14)-2020))*F1181,0)</f>
        <v>194.30674487928289</v>
      </c>
    </row>
    <row r="1182" spans="1:11" x14ac:dyDescent="0.2">
      <c r="A1182" s="9">
        <v>17</v>
      </c>
      <c r="B1182" s="9" t="s">
        <v>40</v>
      </c>
      <c r="C1182" s="9">
        <v>71</v>
      </c>
      <c r="D1182" s="9">
        <v>83</v>
      </c>
      <c r="E1182" s="9">
        <v>240.6</v>
      </c>
      <c r="F1182" s="9">
        <v>194.21758959109522</v>
      </c>
      <c r="G1182" s="9">
        <v>2020</v>
      </c>
      <c r="H1182" s="10">
        <v>7.2977441849910807E-4</v>
      </c>
      <c r="K1182" s="9">
        <f>IFERROR((1+H1182*(YEAR(סימולטור!$C$14)-2020))*F1182,0)</f>
        <v>194.21758959109522</v>
      </c>
    </row>
    <row r="1183" spans="1:11" x14ac:dyDescent="0.2">
      <c r="A1183" s="9">
        <v>17</v>
      </c>
      <c r="B1183" s="9" t="s">
        <v>40</v>
      </c>
      <c r="C1183" s="9">
        <v>71</v>
      </c>
      <c r="D1183" s="9">
        <v>84</v>
      </c>
      <c r="E1183" s="9">
        <v>240.6</v>
      </c>
      <c r="F1183" s="9">
        <v>194.15263057191143</v>
      </c>
      <c r="G1183" s="9">
        <v>2020</v>
      </c>
      <c r="H1183" s="10">
        <v>7.2776456968455094E-4</v>
      </c>
      <c r="K1183" s="9">
        <f>IFERROR((1+H1183*(YEAR(סימולטור!$C$14)-2020))*F1183,0)</f>
        <v>194.15263057191143</v>
      </c>
    </row>
    <row r="1184" spans="1:11" x14ac:dyDescent="0.2">
      <c r="A1184" s="9">
        <v>17</v>
      </c>
      <c r="B1184" s="9" t="s">
        <v>40</v>
      </c>
      <c r="C1184" s="9">
        <v>71</v>
      </c>
      <c r="D1184" s="9">
        <v>85</v>
      </c>
      <c r="E1184" s="9">
        <v>240.6</v>
      </c>
      <c r="F1184" s="9">
        <v>194.10626568755245</v>
      </c>
      <c r="G1184" s="9">
        <v>2020</v>
      </c>
      <c r="H1184" s="10">
        <v>7.2639448543262313E-4</v>
      </c>
      <c r="K1184" s="9">
        <f>IFERROR((1+H1184*(YEAR(סימולטור!$C$14)-2020))*F1184,0)</f>
        <v>194.10626568755245</v>
      </c>
    </row>
    <row r="1185" spans="1:11" x14ac:dyDescent="0.2">
      <c r="A1185" s="9">
        <v>17</v>
      </c>
      <c r="B1185" s="9" t="s">
        <v>40</v>
      </c>
      <c r="C1185" s="9">
        <v>71</v>
      </c>
      <c r="D1185" s="9">
        <v>86</v>
      </c>
      <c r="E1185" s="9">
        <v>240.6</v>
      </c>
      <c r="F1185" s="9">
        <v>194.07389210437407</v>
      </c>
      <c r="G1185" s="9">
        <v>2020</v>
      </c>
      <c r="H1185" s="10">
        <v>7.2551291899126719E-4</v>
      </c>
      <c r="K1185" s="9">
        <f>IFERROR((1+H1185*(YEAR(סימולטור!$C$14)-2020))*F1185,0)</f>
        <v>194.07389210437407</v>
      </c>
    </row>
    <row r="1186" spans="1:11" x14ac:dyDescent="0.2">
      <c r="A1186" s="9">
        <v>17</v>
      </c>
      <c r="B1186" s="9" t="s">
        <v>40</v>
      </c>
      <c r="C1186" s="9">
        <v>71</v>
      </c>
      <c r="D1186" s="9">
        <v>87</v>
      </c>
      <c r="E1186" s="9">
        <v>240.6</v>
      </c>
      <c r="F1186" s="9">
        <v>194.05174624051381</v>
      </c>
      <c r="G1186" s="9">
        <v>2020</v>
      </c>
      <c r="H1186" s="10">
        <v>7.2498201910371329E-4</v>
      </c>
      <c r="K1186" s="9">
        <f>IFERROR((1+H1186*(YEAR(סימולטור!$C$14)-2020))*F1186,0)</f>
        <v>194.05174624051381</v>
      </c>
    </row>
    <row r="1187" spans="1:11" x14ac:dyDescent="0.2">
      <c r="A1187" s="9">
        <v>17</v>
      </c>
      <c r="B1187" s="9" t="s">
        <v>40</v>
      </c>
      <c r="C1187" s="9">
        <v>71</v>
      </c>
      <c r="D1187" s="9">
        <v>88</v>
      </c>
      <c r="E1187" s="9">
        <v>240.6</v>
      </c>
      <c r="F1187" s="9">
        <v>194.03685686985179</v>
      </c>
      <c r="G1187" s="9">
        <v>2020</v>
      </c>
      <c r="H1187" s="10">
        <v>7.2468281831460329E-4</v>
      </c>
      <c r="K1187" s="9">
        <f>IFERROR((1+H1187*(YEAR(סימולטור!$C$14)-2020))*F1187,0)</f>
        <v>194.03685686985179</v>
      </c>
    </row>
    <row r="1188" spans="1:11" x14ac:dyDescent="0.2">
      <c r="A1188" s="9">
        <v>17</v>
      </c>
      <c r="B1188" s="9" t="s">
        <v>40</v>
      </c>
      <c r="C1188" s="9">
        <v>71</v>
      </c>
      <c r="D1188" s="9">
        <v>89</v>
      </c>
      <c r="E1188" s="9">
        <v>240.6</v>
      </c>
      <c r="F1188" s="9">
        <v>194.02701266726118</v>
      </c>
      <c r="G1188" s="9">
        <v>2020</v>
      </c>
      <c r="H1188" s="10">
        <v>7.2453330740704087E-4</v>
      </c>
      <c r="K1188" s="9">
        <f>IFERROR((1+H1188*(YEAR(סימולטור!$C$14)-2020))*F1188,0)</f>
        <v>194.02701266726118</v>
      </c>
    </row>
    <row r="1189" spans="1:11" x14ac:dyDescent="0.2">
      <c r="A1189" s="9">
        <v>17</v>
      </c>
      <c r="B1189" s="9" t="s">
        <v>40</v>
      </c>
      <c r="C1189" s="9">
        <v>71</v>
      </c>
      <c r="D1189" s="9">
        <v>90</v>
      </c>
      <c r="E1189" s="9">
        <v>240.6</v>
      </c>
      <c r="F1189" s="9">
        <v>194.02061732683396</v>
      </c>
      <c r="G1189" s="9">
        <v>2020</v>
      </c>
      <c r="H1189" s="10">
        <v>7.2447600648896143E-4</v>
      </c>
      <c r="K1189" s="9">
        <f>IFERROR((1+H1189*(YEAR(סימולטור!$C$14)-2020))*F1189,0)</f>
        <v>194.02061732683396</v>
      </c>
    </row>
    <row r="1190" spans="1:11" x14ac:dyDescent="0.2">
      <c r="A1190" s="9">
        <v>17</v>
      </c>
      <c r="B1190" s="9" t="s">
        <v>40</v>
      </c>
      <c r="C1190" s="9">
        <v>72</v>
      </c>
      <c r="D1190" s="9">
        <v>55</v>
      </c>
      <c r="E1190" s="9">
        <v>240.6</v>
      </c>
      <c r="F1190" s="9">
        <v>221.03994329131103</v>
      </c>
      <c r="G1190" s="9">
        <v>2020</v>
      </c>
      <c r="H1190" s="10">
        <v>7.755836773902983E-4</v>
      </c>
      <c r="K1190" s="9">
        <f>IFERROR((1+H1190*(YEAR(סימולטור!$C$14)-2020))*F1190,0)</f>
        <v>221.03994329131103</v>
      </c>
    </row>
    <row r="1191" spans="1:11" x14ac:dyDescent="0.2">
      <c r="A1191" s="9">
        <v>17</v>
      </c>
      <c r="B1191" s="9" t="s">
        <v>40</v>
      </c>
      <c r="C1191" s="9">
        <v>72</v>
      </c>
      <c r="D1191" s="9">
        <v>56</v>
      </c>
      <c r="E1191" s="9">
        <v>240.6</v>
      </c>
      <c r="F1191" s="9">
        <v>219.4310943061198</v>
      </c>
      <c r="G1191" s="9">
        <v>2020</v>
      </c>
      <c r="H1191" s="10">
        <v>7.9099865402055094E-4</v>
      </c>
      <c r="K1191" s="9">
        <f>IFERROR((1+H1191*(YEAR(סימולטור!$C$14)-2020))*F1191,0)</f>
        <v>219.4310943061198</v>
      </c>
    </row>
    <row r="1192" spans="1:11" x14ac:dyDescent="0.2">
      <c r="A1192" s="9">
        <v>17</v>
      </c>
      <c r="B1192" s="9" t="s">
        <v>40</v>
      </c>
      <c r="C1192" s="9">
        <v>72</v>
      </c>
      <c r="D1192" s="9">
        <v>57</v>
      </c>
      <c r="E1192" s="9">
        <v>240.6</v>
      </c>
      <c r="F1192" s="9">
        <v>217.78867535306409</v>
      </c>
      <c r="G1192" s="9">
        <v>2020</v>
      </c>
      <c r="H1192" s="10">
        <v>8.0463639109195804E-4</v>
      </c>
      <c r="K1192" s="9">
        <f>IFERROR((1+H1192*(YEAR(סימולטור!$C$14)-2020))*F1192,0)</f>
        <v>217.78867535306409</v>
      </c>
    </row>
    <row r="1193" spans="1:11" x14ac:dyDescent="0.2">
      <c r="A1193" s="9">
        <v>17</v>
      </c>
      <c r="B1193" s="9" t="s">
        <v>40</v>
      </c>
      <c r="C1193" s="9">
        <v>72</v>
      </c>
      <c r="D1193" s="9">
        <v>58</v>
      </c>
      <c r="E1193" s="9">
        <v>240.6</v>
      </c>
      <c r="F1193" s="9">
        <v>216.12213943755478</v>
      </c>
      <c r="G1193" s="9">
        <v>2020</v>
      </c>
      <c r="H1193" s="10">
        <v>8.1634900498862232E-4</v>
      </c>
      <c r="K1193" s="9">
        <f>IFERROR((1+H1193*(YEAR(סימולטור!$C$14)-2020))*F1193,0)</f>
        <v>216.12213943755478</v>
      </c>
    </row>
    <row r="1194" spans="1:11" x14ac:dyDescent="0.2">
      <c r="A1194" s="9">
        <v>17</v>
      </c>
      <c r="B1194" s="9" t="s">
        <v>40</v>
      </c>
      <c r="C1194" s="9">
        <v>72</v>
      </c>
      <c r="D1194" s="9">
        <v>59</v>
      </c>
      <c r="E1194" s="9">
        <v>240.6</v>
      </c>
      <c r="F1194" s="9">
        <v>214.4404035584646</v>
      </c>
      <c r="G1194" s="9">
        <v>2020</v>
      </c>
      <c r="H1194" s="10">
        <v>8.2619220594379794E-4</v>
      </c>
      <c r="K1194" s="9">
        <f>IFERROR((1+H1194*(YEAR(סימולטור!$C$14)-2020))*F1194,0)</f>
        <v>214.4404035584646</v>
      </c>
    </row>
    <row r="1195" spans="1:11" x14ac:dyDescent="0.2">
      <c r="A1195" s="9">
        <v>17</v>
      </c>
      <c r="B1195" s="9" t="s">
        <v>40</v>
      </c>
      <c r="C1195" s="9">
        <v>72</v>
      </c>
      <c r="D1195" s="9">
        <v>60</v>
      </c>
      <c r="E1195" s="9">
        <v>240.6</v>
      </c>
      <c r="F1195" s="9">
        <v>212.75444888078434</v>
      </c>
      <c r="G1195" s="9">
        <v>2020</v>
      </c>
      <c r="H1195" s="10">
        <v>8.3394574728350591E-4</v>
      </c>
      <c r="K1195" s="9">
        <f>IFERROR((1+H1195*(YEAR(סימולטור!$C$14)-2020))*F1195,0)</f>
        <v>212.75444888078434</v>
      </c>
    </row>
    <row r="1196" spans="1:11" x14ac:dyDescent="0.2">
      <c r="A1196" s="9">
        <v>17</v>
      </c>
      <c r="B1196" s="9" t="s">
        <v>40</v>
      </c>
      <c r="C1196" s="9">
        <v>72</v>
      </c>
      <c r="D1196" s="9">
        <v>61</v>
      </c>
      <c r="E1196" s="9">
        <v>240.6</v>
      </c>
      <c r="F1196" s="9">
        <v>211.0745756505957</v>
      </c>
      <c r="G1196" s="9">
        <v>2020</v>
      </c>
      <c r="H1196" s="10">
        <v>8.3968297073296777E-4</v>
      </c>
      <c r="K1196" s="9">
        <f>IFERROR((1+H1196*(YEAR(סימולטור!$C$14)-2020))*F1196,0)</f>
        <v>211.0745756505957</v>
      </c>
    </row>
    <row r="1197" spans="1:11" x14ac:dyDescent="0.2">
      <c r="A1197" s="9">
        <v>17</v>
      </c>
      <c r="B1197" s="9" t="s">
        <v>40</v>
      </c>
      <c r="C1197" s="9">
        <v>72</v>
      </c>
      <c r="D1197" s="9">
        <v>62</v>
      </c>
      <c r="E1197" s="9">
        <v>240.6</v>
      </c>
      <c r="F1197" s="9">
        <v>209.41139289753428</v>
      </c>
      <c r="G1197" s="9">
        <v>2020</v>
      </c>
      <c r="H1197" s="10">
        <v>8.4326997619875682E-4</v>
      </c>
      <c r="K1197" s="9">
        <f>IFERROR((1+H1197*(YEAR(סימולטור!$C$14)-2020))*F1197,0)</f>
        <v>209.41139289753428</v>
      </c>
    </row>
    <row r="1198" spans="1:11" x14ac:dyDescent="0.2">
      <c r="A1198" s="9">
        <v>17</v>
      </c>
      <c r="B1198" s="9" t="s">
        <v>40</v>
      </c>
      <c r="C1198" s="9">
        <v>72</v>
      </c>
      <c r="D1198" s="9">
        <v>63</v>
      </c>
      <c r="E1198" s="9">
        <v>240.6</v>
      </c>
      <c r="F1198" s="9">
        <v>207.77529614939112</v>
      </c>
      <c r="G1198" s="9">
        <v>2020</v>
      </c>
      <c r="H1198" s="10">
        <v>8.4465150716690317E-4</v>
      </c>
      <c r="K1198" s="9">
        <f>IFERROR((1+H1198*(YEAR(סימולטור!$C$14)-2020))*F1198,0)</f>
        <v>207.77529614939112</v>
      </c>
    </row>
    <row r="1199" spans="1:11" x14ac:dyDescent="0.2">
      <c r="A1199" s="9">
        <v>17</v>
      </c>
      <c r="B1199" s="9" t="s">
        <v>40</v>
      </c>
      <c r="C1199" s="9">
        <v>72</v>
      </c>
      <c r="D1199" s="9">
        <v>64</v>
      </c>
      <c r="E1199" s="9">
        <v>240.6</v>
      </c>
      <c r="F1199" s="9">
        <v>206.17802484043352</v>
      </c>
      <c r="G1199" s="9">
        <v>2020</v>
      </c>
      <c r="H1199" s="10">
        <v>8.4378658485356945E-4</v>
      </c>
      <c r="K1199" s="9">
        <f>IFERROR((1+H1199*(YEAR(סימולטור!$C$14)-2020))*F1199,0)</f>
        <v>206.17802484043352</v>
      </c>
    </row>
    <row r="1200" spans="1:11" x14ac:dyDescent="0.2">
      <c r="A1200" s="9">
        <v>17</v>
      </c>
      <c r="B1200" s="9" t="s">
        <v>40</v>
      </c>
      <c r="C1200" s="9">
        <v>72</v>
      </c>
      <c r="D1200" s="9">
        <v>65</v>
      </c>
      <c r="E1200" s="9">
        <v>240.6</v>
      </c>
      <c r="F1200" s="9">
        <v>204.63281894012681</v>
      </c>
      <c r="G1200" s="9">
        <v>2020</v>
      </c>
      <c r="H1200" s="10">
        <v>8.4077920449036935E-4</v>
      </c>
      <c r="K1200" s="9">
        <f>IFERROR((1+H1200*(YEAR(סימולטור!$C$14)-2020))*F1200,0)</f>
        <v>204.63281894012681</v>
      </c>
    </row>
    <row r="1201" spans="1:11" x14ac:dyDescent="0.2">
      <c r="A1201" s="9">
        <v>17</v>
      </c>
      <c r="B1201" s="9" t="s">
        <v>40</v>
      </c>
      <c r="C1201" s="9">
        <v>72</v>
      </c>
      <c r="D1201" s="9">
        <v>66</v>
      </c>
      <c r="E1201" s="9">
        <v>240.6</v>
      </c>
      <c r="F1201" s="9">
        <v>203.15003042931039</v>
      </c>
      <c r="G1201" s="9">
        <v>2020</v>
      </c>
      <c r="H1201" s="10">
        <v>8.3571756269673614E-4</v>
      </c>
      <c r="K1201" s="9">
        <f>IFERROR((1+H1201*(YEAR(סימולטור!$C$14)-2020))*F1201,0)</f>
        <v>203.15003042931039</v>
      </c>
    </row>
    <row r="1202" spans="1:11" x14ac:dyDescent="0.2">
      <c r="A1202" s="9">
        <v>17</v>
      </c>
      <c r="B1202" s="9" t="s">
        <v>40</v>
      </c>
      <c r="C1202" s="9">
        <v>72</v>
      </c>
      <c r="D1202" s="9">
        <v>67</v>
      </c>
      <c r="E1202" s="9">
        <v>240.6</v>
      </c>
      <c r="F1202" s="9">
        <v>201.73637967986096</v>
      </c>
      <c r="G1202" s="9">
        <v>2020</v>
      </c>
      <c r="H1202" s="10">
        <v>8.2898516662393922E-4</v>
      </c>
      <c r="K1202" s="9">
        <f>IFERROR((1+H1202*(YEAR(סימולטור!$C$14)-2020))*F1202,0)</f>
        <v>201.73637967986096</v>
      </c>
    </row>
    <row r="1203" spans="1:11" x14ac:dyDescent="0.2">
      <c r="A1203" s="9">
        <v>17</v>
      </c>
      <c r="B1203" s="9" t="s">
        <v>40</v>
      </c>
      <c r="C1203" s="9">
        <v>72</v>
      </c>
      <c r="D1203" s="9">
        <v>68</v>
      </c>
      <c r="E1203" s="9">
        <v>240.6</v>
      </c>
      <c r="F1203" s="9">
        <v>200.40304446017322</v>
      </c>
      <c r="G1203" s="9">
        <v>2020</v>
      </c>
      <c r="H1203" s="10">
        <v>8.2051056590365184E-4</v>
      </c>
      <c r="K1203" s="9">
        <f>IFERROR((1+H1203*(YEAR(סימולטור!$C$14)-2020))*F1203,0)</f>
        <v>200.40304446017322</v>
      </c>
    </row>
    <row r="1204" spans="1:11" x14ac:dyDescent="0.2">
      <c r="A1204" s="9">
        <v>17</v>
      </c>
      <c r="B1204" s="9" t="s">
        <v>40</v>
      </c>
      <c r="C1204" s="9">
        <v>72</v>
      </c>
      <c r="D1204" s="9">
        <v>69</v>
      </c>
      <c r="E1204" s="9">
        <v>240.6</v>
      </c>
      <c r="F1204" s="9">
        <v>199.15935454961803</v>
      </c>
      <c r="G1204" s="9">
        <v>2020</v>
      </c>
      <c r="H1204" s="10">
        <v>8.1059050016372449E-4</v>
      </c>
      <c r="K1204" s="9">
        <f>IFERROR((1+H1204*(YEAR(סימולטור!$C$14)-2020))*F1204,0)</f>
        <v>199.15935454961803</v>
      </c>
    </row>
    <row r="1205" spans="1:11" x14ac:dyDescent="0.2">
      <c r="A1205" s="9">
        <v>17</v>
      </c>
      <c r="B1205" s="9" t="s">
        <v>40</v>
      </c>
      <c r="C1205" s="9">
        <v>72</v>
      </c>
      <c r="D1205" s="9">
        <v>70</v>
      </c>
      <c r="E1205" s="9">
        <v>240.6</v>
      </c>
      <c r="F1205" s="9">
        <v>198.0127811369309</v>
      </c>
      <c r="G1205" s="9">
        <v>2020</v>
      </c>
      <c r="H1205" s="10">
        <v>7.9937831730520891E-4</v>
      </c>
      <c r="K1205" s="9">
        <f>IFERROR((1+H1205*(YEAR(סימולטור!$C$14)-2020))*F1205,0)</f>
        <v>198.0127811369309</v>
      </c>
    </row>
    <row r="1206" spans="1:11" x14ac:dyDescent="0.2">
      <c r="A1206" s="9">
        <v>17</v>
      </c>
      <c r="B1206" s="9" t="s">
        <v>40</v>
      </c>
      <c r="C1206" s="9">
        <v>72</v>
      </c>
      <c r="D1206" s="9">
        <v>71</v>
      </c>
      <c r="E1206" s="9">
        <v>240.6</v>
      </c>
      <c r="F1206" s="9">
        <v>196.96925826211623</v>
      </c>
      <c r="G1206" s="9">
        <v>2020</v>
      </c>
      <c r="H1206" s="10">
        <v>7.8701941449671659E-4</v>
      </c>
      <c r="K1206" s="9">
        <f>IFERROR((1+H1206*(YEAR(סימולטור!$C$14)-2020))*F1206,0)</f>
        <v>196.96925826211623</v>
      </c>
    </row>
    <row r="1207" spans="1:11" x14ac:dyDescent="0.2">
      <c r="A1207" s="9">
        <v>17</v>
      </c>
      <c r="B1207" s="9" t="s">
        <v>40</v>
      </c>
      <c r="C1207" s="9">
        <v>72</v>
      </c>
      <c r="D1207" s="9">
        <v>72</v>
      </c>
      <c r="E1207" s="9">
        <v>240.6</v>
      </c>
      <c r="F1207" s="9">
        <v>196.03137128961342</v>
      </c>
      <c r="G1207" s="9">
        <v>2020</v>
      </c>
      <c r="H1207" s="10">
        <v>7.7405794470231484E-4</v>
      </c>
      <c r="K1207" s="9">
        <f>IFERROR((1+H1207*(YEAR(סימולטור!$C$14)-2020))*F1207,0)</f>
        <v>196.03137128961342</v>
      </c>
    </row>
    <row r="1208" spans="1:11" x14ac:dyDescent="0.2">
      <c r="A1208" s="9">
        <v>17</v>
      </c>
      <c r="B1208" s="9" t="s">
        <v>40</v>
      </c>
      <c r="C1208" s="9">
        <v>72</v>
      </c>
      <c r="D1208" s="9">
        <v>73</v>
      </c>
      <c r="E1208" s="9">
        <v>240.6</v>
      </c>
      <c r="F1208" s="9">
        <v>195.20129647894032</v>
      </c>
      <c r="G1208" s="9">
        <v>2020</v>
      </c>
      <c r="H1208" s="10">
        <v>7.6075473642489187E-4</v>
      </c>
      <c r="K1208" s="9">
        <f>IFERROR((1+H1208*(YEAR(סימולטור!$C$14)-2020))*F1208,0)</f>
        <v>195.20129647894032</v>
      </c>
    </row>
    <row r="1209" spans="1:11" x14ac:dyDescent="0.2">
      <c r="A1209" s="9">
        <v>17</v>
      </c>
      <c r="B1209" s="9" t="s">
        <v>40</v>
      </c>
      <c r="C1209" s="9">
        <v>72</v>
      </c>
      <c r="D1209" s="9">
        <v>74</v>
      </c>
      <c r="E1209" s="9">
        <v>240.6</v>
      </c>
      <c r="F1209" s="9">
        <v>194.47814283294704</v>
      </c>
      <c r="G1209" s="9">
        <v>2020</v>
      </c>
      <c r="H1209" s="10">
        <v>7.4742278998374267E-4</v>
      </c>
      <c r="K1209" s="9">
        <f>IFERROR((1+H1209*(YEAR(סימולטור!$C$14)-2020))*F1209,0)</f>
        <v>194.47814283294704</v>
      </c>
    </row>
    <row r="1210" spans="1:11" x14ac:dyDescent="0.2">
      <c r="A1210" s="9">
        <v>17</v>
      </c>
      <c r="B1210" s="9" t="s">
        <v>40</v>
      </c>
      <c r="C1210" s="9">
        <v>72</v>
      </c>
      <c r="D1210" s="9">
        <v>75</v>
      </c>
      <c r="E1210" s="9">
        <v>240.6</v>
      </c>
      <c r="F1210" s="9">
        <v>193.85836118607227</v>
      </c>
      <c r="G1210" s="9">
        <v>2020</v>
      </c>
      <c r="H1210" s="10">
        <v>7.3446932659449674E-4</v>
      </c>
      <c r="K1210" s="9">
        <f>IFERROR((1+H1210*(YEAR(סימולטור!$C$14)-2020))*F1210,0)</f>
        <v>193.85836118607227</v>
      </c>
    </row>
    <row r="1211" spans="1:11" x14ac:dyDescent="0.2">
      <c r="A1211" s="9">
        <v>17</v>
      </c>
      <c r="B1211" s="9" t="s">
        <v>40</v>
      </c>
      <c r="C1211" s="9">
        <v>72</v>
      </c>
      <c r="D1211" s="9">
        <v>76</v>
      </c>
      <c r="E1211" s="9">
        <v>240.6</v>
      </c>
      <c r="F1211" s="9">
        <v>193.33684241978838</v>
      </c>
      <c r="G1211" s="9">
        <v>2020</v>
      </c>
      <c r="H1211" s="10">
        <v>7.2218033289159688E-4</v>
      </c>
      <c r="K1211" s="9">
        <f>IFERROR((1+H1211*(YEAR(סימולטור!$C$14)-2020))*F1211,0)</f>
        <v>193.33684241978838</v>
      </c>
    </row>
    <row r="1212" spans="1:11" x14ac:dyDescent="0.2">
      <c r="A1212" s="9">
        <v>17</v>
      </c>
      <c r="B1212" s="9" t="s">
        <v>40</v>
      </c>
      <c r="C1212" s="9">
        <v>72</v>
      </c>
      <c r="D1212" s="9">
        <v>77</v>
      </c>
      <c r="E1212" s="9">
        <v>240.6</v>
      </c>
      <c r="F1212" s="9">
        <v>192.90429493476236</v>
      </c>
      <c r="G1212" s="9">
        <v>2020</v>
      </c>
      <c r="H1212" s="10">
        <v>7.1089623700224078E-4</v>
      </c>
      <c r="K1212" s="9">
        <f>IFERROR((1+H1212*(YEAR(סימולטור!$C$14)-2020))*F1212,0)</f>
        <v>192.90429493476236</v>
      </c>
    </row>
    <row r="1213" spans="1:11" x14ac:dyDescent="0.2">
      <c r="A1213" s="9">
        <v>17</v>
      </c>
      <c r="B1213" s="9" t="s">
        <v>40</v>
      </c>
      <c r="C1213" s="9">
        <v>72</v>
      </c>
      <c r="D1213" s="9">
        <v>78</v>
      </c>
      <c r="E1213" s="9">
        <v>240.6</v>
      </c>
      <c r="F1213" s="9">
        <v>192.55141247366203</v>
      </c>
      <c r="G1213" s="9">
        <v>2020</v>
      </c>
      <c r="H1213" s="10">
        <v>7.0079266419227583E-4</v>
      </c>
      <c r="K1213" s="9">
        <f>IFERROR((1+H1213*(YEAR(סימולטור!$C$14)-2020))*F1213,0)</f>
        <v>192.55141247366203</v>
      </c>
    </row>
    <row r="1214" spans="1:11" x14ac:dyDescent="0.2">
      <c r="A1214" s="9">
        <v>17</v>
      </c>
      <c r="B1214" s="9" t="s">
        <v>40</v>
      </c>
      <c r="C1214" s="9">
        <v>72</v>
      </c>
      <c r="D1214" s="9">
        <v>79</v>
      </c>
      <c r="E1214" s="9">
        <v>240.6</v>
      </c>
      <c r="F1214" s="9">
        <v>192.268912083423</v>
      </c>
      <c r="G1214" s="9">
        <v>2020</v>
      </c>
      <c r="H1214" s="10">
        <v>6.9199930874565805E-4</v>
      </c>
      <c r="K1214" s="9">
        <f>IFERROR((1+H1214*(YEAR(סימולטור!$C$14)-2020))*F1214,0)</f>
        <v>192.268912083423</v>
      </c>
    </row>
    <row r="1215" spans="1:11" x14ac:dyDescent="0.2">
      <c r="A1215" s="9">
        <v>17</v>
      </c>
      <c r="B1215" s="9" t="s">
        <v>40</v>
      </c>
      <c r="C1215" s="9">
        <v>72</v>
      </c>
      <c r="D1215" s="9">
        <v>80</v>
      </c>
      <c r="E1215" s="9">
        <v>240.6</v>
      </c>
      <c r="F1215" s="9">
        <v>192.04665369379086</v>
      </c>
      <c r="G1215" s="9">
        <v>2020</v>
      </c>
      <c r="H1215" s="10">
        <v>6.8459211751027845E-4</v>
      </c>
      <c r="K1215" s="9">
        <f>IFERROR((1+H1215*(YEAR(סימולטור!$C$14)-2020))*F1215,0)</f>
        <v>192.04665369379086</v>
      </c>
    </row>
    <row r="1216" spans="1:11" x14ac:dyDescent="0.2">
      <c r="A1216" s="9">
        <v>17</v>
      </c>
      <c r="B1216" s="9" t="s">
        <v>40</v>
      </c>
      <c r="C1216" s="9">
        <v>72</v>
      </c>
      <c r="D1216" s="9">
        <v>81</v>
      </c>
      <c r="E1216" s="9">
        <v>240.6</v>
      </c>
      <c r="F1216" s="9">
        <v>191.87479960265128</v>
      </c>
      <c r="G1216" s="9">
        <v>2020</v>
      </c>
      <c r="H1216" s="10">
        <v>6.785446316892596E-4</v>
      </c>
      <c r="K1216" s="9">
        <f>IFERROR((1+H1216*(YEAR(סימולטור!$C$14)-2020))*F1216,0)</f>
        <v>191.87479960265128</v>
      </c>
    </row>
    <row r="1217" spans="1:11" x14ac:dyDescent="0.2">
      <c r="A1217" s="9">
        <v>17</v>
      </c>
      <c r="B1217" s="9" t="s">
        <v>40</v>
      </c>
      <c r="C1217" s="9">
        <v>72</v>
      </c>
      <c r="D1217" s="9">
        <v>82</v>
      </c>
      <c r="E1217" s="9">
        <v>240.6</v>
      </c>
      <c r="F1217" s="9">
        <v>191.74446688478679</v>
      </c>
      <c r="G1217" s="9">
        <v>2020</v>
      </c>
      <c r="H1217" s="10">
        <v>6.7382401832685257E-4</v>
      </c>
      <c r="K1217" s="9">
        <f>IFERROR((1+H1217*(YEAR(סימולטור!$C$14)-2020))*F1217,0)</f>
        <v>191.74446688478679</v>
      </c>
    </row>
    <row r="1218" spans="1:11" x14ac:dyDescent="0.2">
      <c r="A1218" s="9">
        <v>17</v>
      </c>
      <c r="B1218" s="9" t="s">
        <v>40</v>
      </c>
      <c r="C1218" s="9">
        <v>72</v>
      </c>
      <c r="D1218" s="9">
        <v>83</v>
      </c>
      <c r="E1218" s="9">
        <v>240.6</v>
      </c>
      <c r="F1218" s="9">
        <v>191.64741832716081</v>
      </c>
      <c r="G1218" s="9">
        <v>2020</v>
      </c>
      <c r="H1218" s="10">
        <v>6.7028313417094587E-4</v>
      </c>
      <c r="K1218" s="9">
        <f>IFERROR((1+H1218*(YEAR(סימולטור!$C$14)-2020))*F1218,0)</f>
        <v>191.64741832716081</v>
      </c>
    </row>
    <row r="1219" spans="1:11" x14ac:dyDescent="0.2">
      <c r="A1219" s="9">
        <v>17</v>
      </c>
      <c r="B1219" s="9" t="s">
        <v>40</v>
      </c>
      <c r="C1219" s="9">
        <v>72</v>
      </c>
      <c r="D1219" s="9">
        <v>84</v>
      </c>
      <c r="E1219" s="9">
        <v>240.6</v>
      </c>
      <c r="F1219" s="9">
        <v>191.57657058574628</v>
      </c>
      <c r="G1219" s="9">
        <v>2020</v>
      </c>
      <c r="H1219" s="10">
        <v>6.6772233270842487E-4</v>
      </c>
      <c r="K1219" s="9">
        <f>IFERROR((1+H1219*(YEAR(סימולטור!$C$14)-2020))*F1219,0)</f>
        <v>191.57657058574628</v>
      </c>
    </row>
    <row r="1220" spans="1:11" x14ac:dyDescent="0.2">
      <c r="A1220" s="9">
        <v>17</v>
      </c>
      <c r="B1220" s="9" t="s">
        <v>40</v>
      </c>
      <c r="C1220" s="9">
        <v>72</v>
      </c>
      <c r="D1220" s="9">
        <v>85</v>
      </c>
      <c r="E1220" s="9">
        <v>240.6</v>
      </c>
      <c r="F1220" s="9">
        <v>191.5259052268579</v>
      </c>
      <c r="G1220" s="9">
        <v>2020</v>
      </c>
      <c r="H1220" s="10">
        <v>6.6595870536464313E-4</v>
      </c>
      <c r="K1220" s="9">
        <f>IFERROR((1+H1220*(YEAR(סימולטור!$C$14)-2020))*F1220,0)</f>
        <v>191.5259052268579</v>
      </c>
    </row>
    <row r="1221" spans="1:11" x14ac:dyDescent="0.2">
      <c r="A1221" s="9">
        <v>17</v>
      </c>
      <c r="B1221" s="9" t="s">
        <v>40</v>
      </c>
      <c r="C1221" s="9">
        <v>72</v>
      </c>
      <c r="D1221" s="9">
        <v>86</v>
      </c>
      <c r="E1221" s="9">
        <v>240.6</v>
      </c>
      <c r="F1221" s="9">
        <v>191.49046136276183</v>
      </c>
      <c r="G1221" s="9">
        <v>2020</v>
      </c>
      <c r="H1221" s="10">
        <v>6.6480696004911734E-4</v>
      </c>
      <c r="K1221" s="9">
        <f>IFERROR((1+H1221*(YEAR(סימולטור!$C$14)-2020))*F1221,0)</f>
        <v>191.49046136276183</v>
      </c>
    </row>
    <row r="1222" spans="1:11" x14ac:dyDescent="0.2">
      <c r="A1222" s="9">
        <v>17</v>
      </c>
      <c r="B1222" s="9" t="s">
        <v>40</v>
      </c>
      <c r="C1222" s="9">
        <v>72</v>
      </c>
      <c r="D1222" s="9">
        <v>87</v>
      </c>
      <c r="E1222" s="9">
        <v>240.6</v>
      </c>
      <c r="F1222" s="9">
        <v>191.46616561832991</v>
      </c>
      <c r="G1222" s="9">
        <v>2020</v>
      </c>
      <c r="H1222" s="10">
        <v>6.6409755668419255E-4</v>
      </c>
      <c r="K1222" s="9">
        <f>IFERROR((1+H1222*(YEAR(סימולטור!$C$14)-2020))*F1222,0)</f>
        <v>191.46616561832991</v>
      </c>
    </row>
    <row r="1223" spans="1:11" x14ac:dyDescent="0.2">
      <c r="A1223" s="9">
        <v>17</v>
      </c>
      <c r="B1223" s="9" t="s">
        <v>40</v>
      </c>
      <c r="C1223" s="9">
        <v>72</v>
      </c>
      <c r="D1223" s="9">
        <v>88</v>
      </c>
      <c r="E1223" s="9">
        <v>240.6</v>
      </c>
      <c r="F1223" s="9">
        <v>191.44979197785236</v>
      </c>
      <c r="G1223" s="9">
        <v>2020</v>
      </c>
      <c r="H1223" s="10">
        <v>6.6368397360446255E-4</v>
      </c>
      <c r="K1223" s="9">
        <f>IFERROR((1+H1223*(YEAR(סימולטור!$C$14)-2020))*F1223,0)</f>
        <v>191.44979197785236</v>
      </c>
    </row>
    <row r="1224" spans="1:11" x14ac:dyDescent="0.2">
      <c r="A1224" s="9">
        <v>17</v>
      </c>
      <c r="B1224" s="9" t="s">
        <v>40</v>
      </c>
      <c r="C1224" s="9">
        <v>72</v>
      </c>
      <c r="D1224" s="9">
        <v>89</v>
      </c>
      <c r="E1224" s="9">
        <v>240.6</v>
      </c>
      <c r="F1224" s="9">
        <v>191.43893443012385</v>
      </c>
      <c r="G1224" s="9">
        <v>2020</v>
      </c>
      <c r="H1224" s="10">
        <v>6.6346411041099513E-4</v>
      </c>
      <c r="K1224" s="9">
        <f>IFERROR((1+H1224*(YEAR(סימולטור!$C$14)-2020))*F1224,0)</f>
        <v>191.43893443012385</v>
      </c>
    </row>
    <row r="1225" spans="1:11" x14ac:dyDescent="0.2">
      <c r="A1225" s="9">
        <v>17</v>
      </c>
      <c r="B1225" s="9" t="s">
        <v>40</v>
      </c>
      <c r="C1225" s="9">
        <v>72</v>
      </c>
      <c r="D1225" s="9">
        <v>90</v>
      </c>
      <c r="E1225" s="9">
        <v>240.6</v>
      </c>
      <c r="F1225" s="9">
        <v>191.43185314626805</v>
      </c>
      <c r="G1225" s="9">
        <v>2020</v>
      </c>
      <c r="H1225" s="10">
        <v>6.6336592406651489E-4</v>
      </c>
      <c r="K1225" s="9">
        <f>IFERROR((1+H1225*(YEAR(סימולטור!$C$14)-2020))*F1225,0)</f>
        <v>191.43185314626805</v>
      </c>
    </row>
    <row r="1226" spans="1:11" x14ac:dyDescent="0.2">
      <c r="A1226" s="9">
        <v>17</v>
      </c>
      <c r="B1226" s="9" t="s">
        <v>40</v>
      </c>
      <c r="C1226" s="9">
        <v>73</v>
      </c>
      <c r="D1226" s="9">
        <v>55</v>
      </c>
      <c r="E1226" s="9">
        <v>240.6</v>
      </c>
      <c r="F1226" s="9">
        <v>219.66898785548403</v>
      </c>
      <c r="G1226" s="9">
        <v>2020</v>
      </c>
      <c r="H1226" s="10">
        <v>7.5736591769412596E-4</v>
      </c>
      <c r="K1226" s="9">
        <f>IFERROR((1+H1226*(YEAR(סימולטור!$C$14)-2020))*F1226,0)</f>
        <v>219.66898785548403</v>
      </c>
    </row>
    <row r="1227" spans="1:11" x14ac:dyDescent="0.2">
      <c r="A1227" s="9">
        <v>17</v>
      </c>
      <c r="B1227" s="9" t="s">
        <v>40</v>
      </c>
      <c r="C1227" s="9">
        <v>73</v>
      </c>
      <c r="D1227" s="9">
        <v>56</v>
      </c>
      <c r="E1227" s="9">
        <v>240.6</v>
      </c>
      <c r="F1227" s="9">
        <v>218.05784157370732</v>
      </c>
      <c r="G1227" s="9">
        <v>2020</v>
      </c>
      <c r="H1227" s="10">
        <v>7.7387218929252533E-4</v>
      </c>
      <c r="K1227" s="9">
        <f>IFERROR((1+H1227*(YEAR(סימולטור!$C$14)-2020))*F1227,0)</f>
        <v>218.05784157370732</v>
      </c>
    </row>
    <row r="1228" spans="1:11" x14ac:dyDescent="0.2">
      <c r="A1228" s="9">
        <v>17</v>
      </c>
      <c r="B1228" s="9" t="s">
        <v>40</v>
      </c>
      <c r="C1228" s="9">
        <v>73</v>
      </c>
      <c r="D1228" s="9">
        <v>57</v>
      </c>
      <c r="E1228" s="9">
        <v>240.6</v>
      </c>
      <c r="F1228" s="9">
        <v>216.40636821872414</v>
      </c>
      <c r="G1228" s="9">
        <v>2020</v>
      </c>
      <c r="H1228" s="10">
        <v>7.8836547323982056E-4</v>
      </c>
      <c r="K1228" s="9">
        <f>IFERROR((1+H1228*(YEAR(סימולטור!$C$14)-2020))*F1228,0)</f>
        <v>216.40636821872414</v>
      </c>
    </row>
    <row r="1229" spans="1:11" x14ac:dyDescent="0.2">
      <c r="A1229" s="9">
        <v>17</v>
      </c>
      <c r="B1229" s="9" t="s">
        <v>40</v>
      </c>
      <c r="C1229" s="9">
        <v>73</v>
      </c>
      <c r="D1229" s="9">
        <v>58</v>
      </c>
      <c r="E1229" s="9">
        <v>240.6</v>
      </c>
      <c r="F1229" s="9">
        <v>214.72406468543105</v>
      </c>
      <c r="G1229" s="9">
        <v>2020</v>
      </c>
      <c r="H1229" s="10">
        <v>8.0066062767099279E-4</v>
      </c>
      <c r="K1229" s="9">
        <f>IFERROR((1+H1229*(YEAR(סימולטור!$C$14)-2020))*F1229,0)</f>
        <v>214.72406468543105</v>
      </c>
    </row>
    <row r="1230" spans="1:11" x14ac:dyDescent="0.2">
      <c r="A1230" s="9">
        <v>17</v>
      </c>
      <c r="B1230" s="9" t="s">
        <v>40</v>
      </c>
      <c r="C1230" s="9">
        <v>73</v>
      </c>
      <c r="D1230" s="9">
        <v>59</v>
      </c>
      <c r="E1230" s="9">
        <v>240.6</v>
      </c>
      <c r="F1230" s="9">
        <v>213.01990465891168</v>
      </c>
      <c r="G1230" s="9">
        <v>2020</v>
      </c>
      <c r="H1230" s="10">
        <v>8.107648643762796E-4</v>
      </c>
      <c r="K1230" s="9">
        <f>IFERROR((1+H1230*(YEAR(סימולטור!$C$14)-2020))*F1230,0)</f>
        <v>213.01990465891168</v>
      </c>
    </row>
    <row r="1231" spans="1:11" x14ac:dyDescent="0.2">
      <c r="A1231" s="9">
        <v>17</v>
      </c>
      <c r="B1231" s="9" t="s">
        <v>40</v>
      </c>
      <c r="C1231" s="9">
        <v>73</v>
      </c>
      <c r="D1231" s="9">
        <v>60</v>
      </c>
      <c r="E1231" s="9">
        <v>240.6</v>
      </c>
      <c r="F1231" s="9">
        <v>211.30516871148447</v>
      </c>
      <c r="G1231" s="9">
        <v>2020</v>
      </c>
      <c r="H1231" s="10">
        <v>8.1842509857488579E-4</v>
      </c>
      <c r="K1231" s="9">
        <f>IFERROR((1+H1231*(YEAR(סימולטור!$C$14)-2020))*F1231,0)</f>
        <v>211.30516871148447</v>
      </c>
    </row>
    <row r="1232" spans="1:11" x14ac:dyDescent="0.2">
      <c r="A1232" s="9">
        <v>17</v>
      </c>
      <c r="B1232" s="9" t="s">
        <v>40</v>
      </c>
      <c r="C1232" s="9">
        <v>73</v>
      </c>
      <c r="D1232" s="9">
        <v>61</v>
      </c>
      <c r="E1232" s="9">
        <v>240.6</v>
      </c>
      <c r="F1232" s="9">
        <v>209.59066357383537</v>
      </c>
      <c r="G1232" s="9">
        <v>2020</v>
      </c>
      <c r="H1232" s="10">
        <v>8.237153546408213E-4</v>
      </c>
      <c r="K1232" s="9">
        <f>IFERROR((1+H1232*(YEAR(סימולטור!$C$14)-2020))*F1232,0)</f>
        <v>209.59066357383537</v>
      </c>
    </row>
    <row r="1233" spans="1:11" x14ac:dyDescent="0.2">
      <c r="A1233" s="9">
        <v>17</v>
      </c>
      <c r="B1233" s="9" t="s">
        <v>40</v>
      </c>
      <c r="C1233" s="9">
        <v>73</v>
      </c>
      <c r="D1233" s="9">
        <v>62</v>
      </c>
      <c r="E1233" s="9">
        <v>240.6</v>
      </c>
      <c r="F1233" s="9">
        <v>207.88752006434339</v>
      </c>
      <c r="G1233" s="9">
        <v>2020</v>
      </c>
      <c r="H1233" s="10">
        <v>8.2649803842422664E-4</v>
      </c>
      <c r="K1233" s="9">
        <f>IFERROR((1+H1233*(YEAR(סימולטור!$C$14)-2020))*F1233,0)</f>
        <v>207.88752006434339</v>
      </c>
    </row>
    <row r="1234" spans="1:11" x14ac:dyDescent="0.2">
      <c r="A1234" s="9">
        <v>17</v>
      </c>
      <c r="B1234" s="9" t="s">
        <v>40</v>
      </c>
      <c r="C1234" s="9">
        <v>73</v>
      </c>
      <c r="D1234" s="9">
        <v>63</v>
      </c>
      <c r="E1234" s="9">
        <v>240.6</v>
      </c>
      <c r="F1234" s="9">
        <v>206.20797185973288</v>
      </c>
      <c r="G1234" s="9">
        <v>2020</v>
      </c>
      <c r="H1234" s="10">
        <v>8.2679161817275355E-4</v>
      </c>
      <c r="K1234" s="9">
        <f>IFERROR((1+H1234*(YEAR(סימולטור!$C$14)-2020))*F1234,0)</f>
        <v>206.20797185973288</v>
      </c>
    </row>
    <row r="1235" spans="1:11" x14ac:dyDescent="0.2">
      <c r="A1235" s="9">
        <v>17</v>
      </c>
      <c r="B1235" s="9" t="s">
        <v>40</v>
      </c>
      <c r="C1235" s="9">
        <v>73</v>
      </c>
      <c r="D1235" s="9">
        <v>64</v>
      </c>
      <c r="E1235" s="9">
        <v>240.6</v>
      </c>
      <c r="F1235" s="9">
        <v>204.56251507605225</v>
      </c>
      <c r="G1235" s="9">
        <v>2020</v>
      </c>
      <c r="H1235" s="10">
        <v>8.2445606003971484E-4</v>
      </c>
      <c r="K1235" s="9">
        <f>IFERROR((1+H1235*(YEAR(סימולטור!$C$14)-2020))*F1235,0)</f>
        <v>204.56251507605225</v>
      </c>
    </row>
    <row r="1236" spans="1:11" x14ac:dyDescent="0.2">
      <c r="A1236" s="9">
        <v>17</v>
      </c>
      <c r="B1236" s="9" t="s">
        <v>40</v>
      </c>
      <c r="C1236" s="9">
        <v>73</v>
      </c>
      <c r="D1236" s="9">
        <v>65</v>
      </c>
      <c r="E1236" s="9">
        <v>240.6</v>
      </c>
      <c r="F1236" s="9">
        <v>202.96461737207906</v>
      </c>
      <c r="G1236" s="9">
        <v>2020</v>
      </c>
      <c r="H1236" s="10">
        <v>8.1957319236767223E-4</v>
      </c>
      <c r="K1236" s="9">
        <f>IFERROR((1+H1236*(YEAR(סימולטור!$C$14)-2020))*F1236,0)</f>
        <v>202.96461737207906</v>
      </c>
    </row>
    <row r="1237" spans="1:11" x14ac:dyDescent="0.2">
      <c r="A1237" s="9">
        <v>17</v>
      </c>
      <c r="B1237" s="9" t="s">
        <v>40</v>
      </c>
      <c r="C1237" s="9">
        <v>73</v>
      </c>
      <c r="D1237" s="9">
        <v>66</v>
      </c>
      <c r="E1237" s="9">
        <v>240.6</v>
      </c>
      <c r="F1237" s="9">
        <v>201.42659346497621</v>
      </c>
      <c r="G1237" s="9">
        <v>2020</v>
      </c>
      <c r="H1237" s="10">
        <v>8.1231585114588585E-4</v>
      </c>
      <c r="K1237" s="9">
        <f>IFERROR((1+H1237*(YEAR(סימולטור!$C$14)-2020))*F1237,0)</f>
        <v>201.42659346497621</v>
      </c>
    </row>
    <row r="1238" spans="1:11" x14ac:dyDescent="0.2">
      <c r="A1238" s="9">
        <v>17</v>
      </c>
      <c r="B1238" s="9" t="s">
        <v>40</v>
      </c>
      <c r="C1238" s="9">
        <v>73</v>
      </c>
      <c r="D1238" s="9">
        <v>67</v>
      </c>
      <c r="E1238" s="9">
        <v>240.6</v>
      </c>
      <c r="F1238" s="9">
        <v>199.95594590281218</v>
      </c>
      <c r="G1238" s="9">
        <v>2020</v>
      </c>
      <c r="H1238" s="10">
        <v>8.0310940346758994E-4</v>
      </c>
      <c r="K1238" s="9">
        <f>IFERROR((1+H1238*(YEAR(סימולטור!$C$14)-2020))*F1238,0)</f>
        <v>199.95594590281218</v>
      </c>
    </row>
    <row r="1239" spans="1:11" x14ac:dyDescent="0.2">
      <c r="A1239" s="9">
        <v>17</v>
      </c>
      <c r="B1239" s="9" t="s">
        <v>40</v>
      </c>
      <c r="C1239" s="9">
        <v>73</v>
      </c>
      <c r="D1239" s="9">
        <v>68</v>
      </c>
      <c r="E1239" s="9">
        <v>240.6</v>
      </c>
      <c r="F1239" s="9">
        <v>198.56481338685379</v>
      </c>
      <c r="G1239" s="9">
        <v>2020</v>
      </c>
      <c r="H1239" s="10">
        <v>7.9190245429413826E-4</v>
      </c>
      <c r="K1239" s="9">
        <f>IFERROR((1+H1239*(YEAR(סימולטור!$C$14)-2020))*F1239,0)</f>
        <v>198.56481338685379</v>
      </c>
    </row>
    <row r="1240" spans="1:11" x14ac:dyDescent="0.2">
      <c r="A1240" s="9">
        <v>17</v>
      </c>
      <c r="B1240" s="9" t="s">
        <v>40</v>
      </c>
      <c r="C1240" s="9">
        <v>73</v>
      </c>
      <c r="D1240" s="9">
        <v>69</v>
      </c>
      <c r="E1240" s="9">
        <v>240.6</v>
      </c>
      <c r="F1240" s="9">
        <v>197.26351248169166</v>
      </c>
      <c r="G1240" s="9">
        <v>2020</v>
      </c>
      <c r="H1240" s="10">
        <v>7.7903501418489346E-4</v>
      </c>
      <c r="K1240" s="9">
        <f>IFERROR((1+H1240*(YEAR(סימולטור!$C$14)-2020))*F1240,0)</f>
        <v>197.26351248169166</v>
      </c>
    </row>
    <row r="1241" spans="1:11" x14ac:dyDescent="0.2">
      <c r="A1241" s="9">
        <v>17</v>
      </c>
      <c r="B1241" s="9" t="s">
        <v>40</v>
      </c>
      <c r="C1241" s="9">
        <v>73</v>
      </c>
      <c r="D1241" s="9">
        <v>70</v>
      </c>
      <c r="E1241" s="9">
        <v>240.6</v>
      </c>
      <c r="F1241" s="9">
        <v>196.060476829142</v>
      </c>
      <c r="G1241" s="9">
        <v>2020</v>
      </c>
      <c r="H1241" s="10">
        <v>7.6470378841503512E-4</v>
      </c>
      <c r="K1241" s="9">
        <f>IFERROR((1+H1241*(YEAR(סימולטור!$C$14)-2020))*F1241,0)</f>
        <v>196.060476829142</v>
      </c>
    </row>
    <row r="1242" spans="1:11" x14ac:dyDescent="0.2">
      <c r="A1242" s="9">
        <v>17</v>
      </c>
      <c r="B1242" s="9" t="s">
        <v>40</v>
      </c>
      <c r="C1242" s="9">
        <v>73</v>
      </c>
      <c r="D1242" s="9">
        <v>71</v>
      </c>
      <c r="E1242" s="9">
        <v>240.6</v>
      </c>
      <c r="F1242" s="9">
        <v>194.96257894773706</v>
      </c>
      <c r="G1242" s="9">
        <v>2020</v>
      </c>
      <c r="H1242" s="10">
        <v>7.4910263442458716E-4</v>
      </c>
      <c r="K1242" s="9">
        <f>IFERROR((1+H1242*(YEAR(סימולטור!$C$14)-2020))*F1242,0)</f>
        <v>194.96257894773706</v>
      </c>
    </row>
    <row r="1243" spans="1:11" x14ac:dyDescent="0.2">
      <c r="A1243" s="9">
        <v>17</v>
      </c>
      <c r="B1243" s="9" t="s">
        <v>40</v>
      </c>
      <c r="C1243" s="9">
        <v>73</v>
      </c>
      <c r="D1243" s="9">
        <v>72</v>
      </c>
      <c r="E1243" s="9">
        <v>240.6</v>
      </c>
      <c r="F1243" s="9">
        <v>193.97319269119495</v>
      </c>
      <c r="G1243" s="9">
        <v>2020</v>
      </c>
      <c r="H1243" s="10">
        <v>7.3285488367013057E-4</v>
      </c>
      <c r="K1243" s="9">
        <f>IFERROR((1+H1243*(YEAR(סימולטור!$C$14)-2020))*F1243,0)</f>
        <v>193.97319269119495</v>
      </c>
    </row>
    <row r="1244" spans="1:11" x14ac:dyDescent="0.2">
      <c r="A1244" s="9">
        <v>17</v>
      </c>
      <c r="B1244" s="9" t="s">
        <v>40</v>
      </c>
      <c r="C1244" s="9">
        <v>73</v>
      </c>
      <c r="D1244" s="9">
        <v>73</v>
      </c>
      <c r="E1244" s="9">
        <v>240.6</v>
      </c>
      <c r="F1244" s="9">
        <v>193.09528543699233</v>
      </c>
      <c r="G1244" s="9">
        <v>2020</v>
      </c>
      <c r="H1244" s="10">
        <v>7.1628800209284872E-4</v>
      </c>
      <c r="K1244" s="9">
        <f>IFERROR((1+H1244*(YEAR(סימולטור!$C$14)-2020))*F1244,0)</f>
        <v>193.09528543699233</v>
      </c>
    </row>
    <row r="1245" spans="1:11" x14ac:dyDescent="0.2">
      <c r="A1245" s="9">
        <v>17</v>
      </c>
      <c r="B1245" s="9" t="s">
        <v>40</v>
      </c>
      <c r="C1245" s="9">
        <v>73</v>
      </c>
      <c r="D1245" s="9">
        <v>74</v>
      </c>
      <c r="E1245" s="9">
        <v>240.6</v>
      </c>
      <c r="F1245" s="9">
        <v>192.32860230111874</v>
      </c>
      <c r="G1245" s="9">
        <v>2020</v>
      </c>
      <c r="H1245" s="10">
        <v>6.9978153791818017E-4</v>
      </c>
      <c r="K1245" s="9">
        <f>IFERROR((1+H1245*(YEAR(סימולטור!$C$14)-2020))*F1245,0)</f>
        <v>192.32860230111874</v>
      </c>
    </row>
    <row r="1246" spans="1:11" x14ac:dyDescent="0.2">
      <c r="A1246" s="9">
        <v>17</v>
      </c>
      <c r="B1246" s="9" t="s">
        <v>40</v>
      </c>
      <c r="C1246" s="9">
        <v>73</v>
      </c>
      <c r="D1246" s="9">
        <v>75</v>
      </c>
      <c r="E1246" s="9">
        <v>240.6</v>
      </c>
      <c r="F1246" s="9">
        <v>191.67000443613185</v>
      </c>
      <c r="G1246" s="9">
        <v>2020</v>
      </c>
      <c r="H1246" s="10">
        <v>6.8381477178775158E-4</v>
      </c>
      <c r="K1246" s="9">
        <f>IFERROR((1+H1246*(YEAR(סימולטור!$C$14)-2020))*F1246,0)</f>
        <v>191.67000443613185</v>
      </c>
    </row>
    <row r="1247" spans="1:11" x14ac:dyDescent="0.2">
      <c r="A1247" s="9">
        <v>17</v>
      </c>
      <c r="B1247" s="9" t="s">
        <v>40</v>
      </c>
      <c r="C1247" s="9">
        <v>73</v>
      </c>
      <c r="D1247" s="9">
        <v>76</v>
      </c>
      <c r="E1247" s="9">
        <v>240.6</v>
      </c>
      <c r="F1247" s="9">
        <v>191.11464337605707</v>
      </c>
      <c r="G1247" s="9">
        <v>2020</v>
      </c>
      <c r="H1247" s="10">
        <v>6.6872972272888451E-4</v>
      </c>
      <c r="K1247" s="9">
        <f>IFERROR((1+H1247*(YEAR(סימולטור!$C$14)-2020))*F1247,0)</f>
        <v>191.11464337605707</v>
      </c>
    </row>
    <row r="1248" spans="1:11" x14ac:dyDescent="0.2">
      <c r="A1248" s="9">
        <v>17</v>
      </c>
      <c r="B1248" s="9" t="s">
        <v>40</v>
      </c>
      <c r="C1248" s="9">
        <v>73</v>
      </c>
      <c r="D1248" s="9">
        <v>77</v>
      </c>
      <c r="E1248" s="9">
        <v>240.6</v>
      </c>
      <c r="F1248" s="9">
        <v>190.65307263200089</v>
      </c>
      <c r="G1248" s="9">
        <v>2020</v>
      </c>
      <c r="H1248" s="10">
        <v>6.5491149895057182E-4</v>
      </c>
      <c r="K1248" s="9">
        <f>IFERROR((1+H1248*(YEAR(סימולטור!$C$14)-2020))*F1248,0)</f>
        <v>190.65307263200089</v>
      </c>
    </row>
    <row r="1249" spans="1:11" x14ac:dyDescent="0.2">
      <c r="A1249" s="9">
        <v>17</v>
      </c>
      <c r="B1249" s="9" t="s">
        <v>40</v>
      </c>
      <c r="C1249" s="9">
        <v>73</v>
      </c>
      <c r="D1249" s="9">
        <v>78</v>
      </c>
      <c r="E1249" s="9">
        <v>240.6</v>
      </c>
      <c r="F1249" s="9">
        <v>190.27573208145424</v>
      </c>
      <c r="G1249" s="9">
        <v>2020</v>
      </c>
      <c r="H1249" s="10">
        <v>6.4256077677797227E-4</v>
      </c>
      <c r="K1249" s="9">
        <f>IFERROR((1+H1249*(YEAR(סימולטור!$C$14)-2020))*F1249,0)</f>
        <v>190.27573208145424</v>
      </c>
    </row>
    <row r="1250" spans="1:11" x14ac:dyDescent="0.2">
      <c r="A1250" s="9">
        <v>17</v>
      </c>
      <c r="B1250" s="9" t="s">
        <v>40</v>
      </c>
      <c r="C1250" s="9">
        <v>73</v>
      </c>
      <c r="D1250" s="9">
        <v>79</v>
      </c>
      <c r="E1250" s="9">
        <v>240.6</v>
      </c>
      <c r="F1250" s="9">
        <v>189.97304435462976</v>
      </c>
      <c r="G1250" s="9">
        <v>2020</v>
      </c>
      <c r="H1250" s="10">
        <v>6.3182472828047533E-4</v>
      </c>
      <c r="K1250" s="9">
        <f>IFERROR((1+H1250*(YEAR(סימולטור!$C$14)-2020))*F1250,0)</f>
        <v>189.97304435462976</v>
      </c>
    </row>
    <row r="1251" spans="1:11" x14ac:dyDescent="0.2">
      <c r="A1251" s="9">
        <v>17</v>
      </c>
      <c r="B1251" s="9" t="s">
        <v>40</v>
      </c>
      <c r="C1251" s="9">
        <v>73</v>
      </c>
      <c r="D1251" s="9">
        <v>80</v>
      </c>
      <c r="E1251" s="9">
        <v>240.6</v>
      </c>
      <c r="F1251" s="9">
        <v>189.73443239067095</v>
      </c>
      <c r="G1251" s="9">
        <v>2020</v>
      </c>
      <c r="H1251" s="10">
        <v>6.2278225855021173E-4</v>
      </c>
      <c r="K1251" s="9">
        <f>IFERROR((1+H1251*(YEAR(סימולטור!$C$14)-2020))*F1251,0)</f>
        <v>189.73443239067095</v>
      </c>
    </row>
    <row r="1252" spans="1:11" x14ac:dyDescent="0.2">
      <c r="A1252" s="9">
        <v>17</v>
      </c>
      <c r="B1252" s="9" t="s">
        <v>40</v>
      </c>
      <c r="C1252" s="9">
        <v>73</v>
      </c>
      <c r="D1252" s="9">
        <v>81</v>
      </c>
      <c r="E1252" s="9">
        <v>240.6</v>
      </c>
      <c r="F1252" s="9">
        <v>189.54957587573955</v>
      </c>
      <c r="G1252" s="9">
        <v>2020</v>
      </c>
      <c r="H1252" s="10">
        <v>6.1539381784931366E-4</v>
      </c>
      <c r="K1252" s="9">
        <f>IFERROR((1+H1252*(YEAR(סימולטור!$C$14)-2020))*F1252,0)</f>
        <v>189.54957587573955</v>
      </c>
    </row>
    <row r="1253" spans="1:11" x14ac:dyDescent="0.2">
      <c r="A1253" s="9">
        <v>17</v>
      </c>
      <c r="B1253" s="9" t="s">
        <v>40</v>
      </c>
      <c r="C1253" s="9">
        <v>73</v>
      </c>
      <c r="D1253" s="9">
        <v>82</v>
      </c>
      <c r="E1253" s="9">
        <v>240.6</v>
      </c>
      <c r="F1253" s="9">
        <v>189.40911592737433</v>
      </c>
      <c r="G1253" s="9">
        <v>2020</v>
      </c>
      <c r="H1253" s="10">
        <v>6.0961075998130772E-4</v>
      </c>
      <c r="K1253" s="9">
        <f>IFERROR((1+H1253*(YEAR(סימולטור!$C$14)-2020))*F1253,0)</f>
        <v>189.40911592737433</v>
      </c>
    </row>
    <row r="1254" spans="1:11" x14ac:dyDescent="0.2">
      <c r="A1254" s="9">
        <v>17</v>
      </c>
      <c r="B1254" s="9" t="s">
        <v>40</v>
      </c>
      <c r="C1254" s="9">
        <v>73</v>
      </c>
      <c r="D1254" s="9">
        <v>83</v>
      </c>
      <c r="E1254" s="9">
        <v>240.6</v>
      </c>
      <c r="F1254" s="9">
        <v>189.30432979587349</v>
      </c>
      <c r="G1254" s="9">
        <v>2020</v>
      </c>
      <c r="H1254" s="10">
        <v>6.0525394612800834E-4</v>
      </c>
      <c r="K1254" s="9">
        <f>IFERROR((1+H1254*(YEAR(סימולטור!$C$14)-2020))*F1254,0)</f>
        <v>189.30432979587349</v>
      </c>
    </row>
    <row r="1255" spans="1:11" x14ac:dyDescent="0.2">
      <c r="A1255" s="9">
        <v>17</v>
      </c>
      <c r="B1255" s="9" t="s">
        <v>40</v>
      </c>
      <c r="C1255" s="9">
        <v>73</v>
      </c>
      <c r="D1255" s="9">
        <v>84</v>
      </c>
      <c r="E1255" s="9">
        <v>240.6</v>
      </c>
      <c r="F1255" s="9">
        <v>189.2276885644871</v>
      </c>
      <c r="G1255" s="9">
        <v>2020</v>
      </c>
      <c r="H1255" s="10">
        <v>6.020848410207137E-4</v>
      </c>
      <c r="K1255" s="9">
        <f>IFERROR((1+H1255*(YEAR(סימולטור!$C$14)-2020))*F1255,0)</f>
        <v>189.2276885644871</v>
      </c>
    </row>
    <row r="1256" spans="1:11" x14ac:dyDescent="0.2">
      <c r="A1256" s="9">
        <v>17</v>
      </c>
      <c r="B1256" s="9" t="s">
        <v>40</v>
      </c>
      <c r="C1256" s="9">
        <v>73</v>
      </c>
      <c r="D1256" s="9">
        <v>85</v>
      </c>
      <c r="E1256" s="9">
        <v>240.6</v>
      </c>
      <c r="F1256" s="9">
        <v>189.1727737101057</v>
      </c>
      <c r="G1256" s="9">
        <v>2020</v>
      </c>
      <c r="H1256" s="10">
        <v>5.9988359877495329E-4</v>
      </c>
      <c r="K1256" s="9">
        <f>IFERROR((1+H1256*(YEAR(סימולטור!$C$14)-2020))*F1256,0)</f>
        <v>189.1727737101057</v>
      </c>
    </row>
    <row r="1257" spans="1:11" x14ac:dyDescent="0.2">
      <c r="A1257" s="9">
        <v>17</v>
      </c>
      <c r="B1257" s="9" t="s">
        <v>40</v>
      </c>
      <c r="C1257" s="9">
        <v>73</v>
      </c>
      <c r="D1257" s="9">
        <v>86</v>
      </c>
      <c r="E1257" s="9">
        <v>240.6</v>
      </c>
      <c r="F1257" s="9">
        <v>189.13428179433558</v>
      </c>
      <c r="G1257" s="9">
        <v>2020</v>
      </c>
      <c r="H1257" s="10">
        <v>5.9842888595675579E-4</v>
      </c>
      <c r="K1257" s="9">
        <f>IFERROR((1+H1257*(YEAR(סימולטור!$C$14)-2020))*F1257,0)</f>
        <v>189.13428179433558</v>
      </c>
    </row>
    <row r="1258" spans="1:11" x14ac:dyDescent="0.2">
      <c r="A1258" s="9">
        <v>17</v>
      </c>
      <c r="B1258" s="9" t="s">
        <v>40</v>
      </c>
      <c r="C1258" s="9">
        <v>73</v>
      </c>
      <c r="D1258" s="9">
        <v>87</v>
      </c>
      <c r="E1258" s="9">
        <v>240.6</v>
      </c>
      <c r="F1258" s="9">
        <v>189.10784267739533</v>
      </c>
      <c r="G1258" s="9">
        <v>2020</v>
      </c>
      <c r="H1258" s="10">
        <v>5.9751744596684537E-4</v>
      </c>
      <c r="K1258" s="9">
        <f>IFERROR((1+H1258*(YEAR(סימולטור!$C$14)-2020))*F1258,0)</f>
        <v>189.10784267739533</v>
      </c>
    </row>
    <row r="1259" spans="1:11" x14ac:dyDescent="0.2">
      <c r="A1259" s="9">
        <v>17</v>
      </c>
      <c r="B1259" s="9" t="s">
        <v>40</v>
      </c>
      <c r="C1259" s="9">
        <v>73</v>
      </c>
      <c r="D1259" s="9">
        <v>88</v>
      </c>
      <c r="E1259" s="9">
        <v>240.6</v>
      </c>
      <c r="F1259" s="9">
        <v>189.08998194528849</v>
      </c>
      <c r="G1259" s="9">
        <v>2020</v>
      </c>
      <c r="H1259" s="10">
        <v>5.9697289055294191E-4</v>
      </c>
      <c r="K1259" s="9">
        <f>IFERROR((1+H1259*(YEAR(סימולטור!$C$14)-2020))*F1259,0)</f>
        <v>189.08998194528849</v>
      </c>
    </row>
    <row r="1260" spans="1:11" x14ac:dyDescent="0.2">
      <c r="A1260" s="9">
        <v>17</v>
      </c>
      <c r="B1260" s="9" t="s">
        <v>40</v>
      </c>
      <c r="C1260" s="9">
        <v>73</v>
      </c>
      <c r="D1260" s="9">
        <v>89</v>
      </c>
      <c r="E1260" s="9">
        <v>240.6</v>
      </c>
      <c r="F1260" s="9">
        <v>189.07810284345106</v>
      </c>
      <c r="G1260" s="9">
        <v>2020</v>
      </c>
      <c r="H1260" s="10">
        <v>5.9667119460516218E-4</v>
      </c>
      <c r="K1260" s="9">
        <f>IFERROR((1+H1260*(YEAR(סימולטור!$C$14)-2020))*F1260,0)</f>
        <v>189.07810284345106</v>
      </c>
    </row>
    <row r="1261" spans="1:11" x14ac:dyDescent="0.2">
      <c r="A1261" s="9">
        <v>17</v>
      </c>
      <c r="B1261" s="9" t="s">
        <v>40</v>
      </c>
      <c r="C1261" s="9">
        <v>73</v>
      </c>
      <c r="D1261" s="9">
        <v>90</v>
      </c>
      <c r="E1261" s="9">
        <v>240.6</v>
      </c>
      <c r="F1261" s="9">
        <v>189.07032407958422</v>
      </c>
      <c r="G1261" s="9">
        <v>2020</v>
      </c>
      <c r="H1261" s="10">
        <v>5.9652431728114252E-4</v>
      </c>
      <c r="K1261" s="9">
        <f>IFERROR((1+H1261*(YEAR(סימולטור!$C$14)-2020))*F1261,0)</f>
        <v>189.07032407958422</v>
      </c>
    </row>
    <row r="1262" spans="1:11" x14ac:dyDescent="0.2">
      <c r="A1262" s="9">
        <v>17</v>
      </c>
      <c r="B1262" s="9" t="s">
        <v>40</v>
      </c>
      <c r="C1262" s="9">
        <v>74</v>
      </c>
      <c r="D1262" s="9">
        <v>55</v>
      </c>
      <c r="E1262" s="9">
        <v>240.6</v>
      </c>
      <c r="F1262" s="9">
        <v>218.39617757437577</v>
      </c>
      <c r="G1262" s="9">
        <v>2020</v>
      </c>
      <c r="H1262" s="10">
        <v>7.3573375535355642E-4</v>
      </c>
      <c r="K1262" s="9">
        <f>IFERROR((1+H1262*(YEAR(סימולטור!$C$14)-2020))*F1262,0)</f>
        <v>218.39617757437577</v>
      </c>
    </row>
    <row r="1263" spans="1:11" x14ac:dyDescent="0.2">
      <c r="A1263" s="9">
        <v>17</v>
      </c>
      <c r="B1263" s="9" t="s">
        <v>40</v>
      </c>
      <c r="C1263" s="9">
        <v>74</v>
      </c>
      <c r="D1263" s="9">
        <v>56</v>
      </c>
      <c r="E1263" s="9">
        <v>240.6</v>
      </c>
      <c r="F1263" s="9">
        <v>216.79137928555636</v>
      </c>
      <c r="G1263" s="9">
        <v>2020</v>
      </c>
      <c r="H1263" s="10">
        <v>7.5344417592939717E-4</v>
      </c>
      <c r="K1263" s="9">
        <f>IFERROR((1+H1263*(YEAR(סימולטור!$C$14)-2020))*F1263,0)</f>
        <v>216.79137928555636</v>
      </c>
    </row>
    <row r="1264" spans="1:11" x14ac:dyDescent="0.2">
      <c r="A1264" s="9">
        <v>17</v>
      </c>
      <c r="B1264" s="9" t="s">
        <v>40</v>
      </c>
      <c r="C1264" s="9">
        <v>74</v>
      </c>
      <c r="D1264" s="9">
        <v>57</v>
      </c>
      <c r="E1264" s="9">
        <v>240.6</v>
      </c>
      <c r="F1264" s="9">
        <v>215.13958226153792</v>
      </c>
      <c r="G1264" s="9">
        <v>2020</v>
      </c>
      <c r="H1264" s="10">
        <v>7.6892836313835857E-4</v>
      </c>
      <c r="K1264" s="9">
        <f>IFERROR((1+H1264*(YEAR(סימולטור!$C$14)-2020))*F1264,0)</f>
        <v>215.13958226153792</v>
      </c>
    </row>
    <row r="1265" spans="1:11" x14ac:dyDescent="0.2">
      <c r="A1265" s="9">
        <v>17</v>
      </c>
      <c r="B1265" s="9" t="s">
        <v>40</v>
      </c>
      <c r="C1265" s="9">
        <v>74</v>
      </c>
      <c r="D1265" s="9">
        <v>58</v>
      </c>
      <c r="E1265" s="9">
        <v>240.6</v>
      </c>
      <c r="F1265" s="9">
        <v>213.45024333612611</v>
      </c>
      <c r="G1265" s="9">
        <v>2020</v>
      </c>
      <c r="H1265" s="10">
        <v>7.8195355186074867E-4</v>
      </c>
      <c r="K1265" s="9">
        <f>IFERROR((1+H1265*(YEAR(סימולטור!$C$14)-2020))*F1265,0)</f>
        <v>213.45024333612611</v>
      </c>
    </row>
    <row r="1266" spans="1:11" x14ac:dyDescent="0.2">
      <c r="A1266" s="9">
        <v>17</v>
      </c>
      <c r="B1266" s="9" t="s">
        <v>40</v>
      </c>
      <c r="C1266" s="9">
        <v>74</v>
      </c>
      <c r="D1266" s="9">
        <v>59</v>
      </c>
      <c r="E1266" s="9">
        <v>240.6</v>
      </c>
      <c r="F1266" s="9">
        <v>211.73245789359862</v>
      </c>
      <c r="G1266" s="9">
        <v>2020</v>
      </c>
      <c r="H1266" s="10">
        <v>7.9247982749409355E-4</v>
      </c>
      <c r="K1266" s="9">
        <f>IFERROR((1+H1266*(YEAR(סימולטור!$C$14)-2020))*F1266,0)</f>
        <v>211.73245789359862</v>
      </c>
    </row>
    <row r="1267" spans="1:11" x14ac:dyDescent="0.2">
      <c r="A1267" s="9">
        <v>17</v>
      </c>
      <c r="B1267" s="9" t="s">
        <v>40</v>
      </c>
      <c r="C1267" s="9">
        <v>74</v>
      </c>
      <c r="D1267" s="9">
        <v>60</v>
      </c>
      <c r="E1267" s="9">
        <v>240.6</v>
      </c>
      <c r="F1267" s="9">
        <v>209.99765078597622</v>
      </c>
      <c r="G1267" s="9">
        <v>2020</v>
      </c>
      <c r="H1267" s="10">
        <v>8.0020142800590313E-4</v>
      </c>
      <c r="K1267" s="9">
        <f>IFERROR((1+H1267*(YEAR(סימולטור!$C$14)-2020))*F1267,0)</f>
        <v>209.99765078597622</v>
      </c>
    </row>
    <row r="1268" spans="1:11" x14ac:dyDescent="0.2">
      <c r="A1268" s="9">
        <v>17</v>
      </c>
      <c r="B1268" s="9" t="s">
        <v>40</v>
      </c>
      <c r="C1268" s="9">
        <v>74</v>
      </c>
      <c r="D1268" s="9">
        <v>61</v>
      </c>
      <c r="E1268" s="9">
        <v>240.6</v>
      </c>
      <c r="F1268" s="9">
        <v>208.25692463173647</v>
      </c>
      <c r="G1268" s="9">
        <v>2020</v>
      </c>
      <c r="H1268" s="10">
        <v>8.0516496046148045E-4</v>
      </c>
      <c r="K1268" s="9">
        <f>IFERROR((1+H1268*(YEAR(סימולטור!$C$14)-2020))*F1268,0)</f>
        <v>208.25692463173647</v>
      </c>
    </row>
    <row r="1269" spans="1:11" x14ac:dyDescent="0.2">
      <c r="A1269" s="9">
        <v>17</v>
      </c>
      <c r="B1269" s="9" t="s">
        <v>40</v>
      </c>
      <c r="C1269" s="9">
        <v>74</v>
      </c>
      <c r="D1269" s="9">
        <v>62</v>
      </c>
      <c r="E1269" s="9">
        <v>240.6</v>
      </c>
      <c r="F1269" s="9">
        <v>206.52197740605212</v>
      </c>
      <c r="G1269" s="9">
        <v>2020</v>
      </c>
      <c r="H1269" s="10">
        <v>8.072326791587471E-4</v>
      </c>
      <c r="K1269" s="9">
        <f>IFERROR((1+H1269*(YEAR(סימולטור!$C$14)-2020))*F1269,0)</f>
        <v>206.52197740605212</v>
      </c>
    </row>
    <row r="1270" spans="1:11" x14ac:dyDescent="0.2">
      <c r="A1270" s="9">
        <v>17</v>
      </c>
      <c r="B1270" s="9" t="s">
        <v>40</v>
      </c>
      <c r="C1270" s="9">
        <v>74</v>
      </c>
      <c r="D1270" s="9">
        <v>63</v>
      </c>
      <c r="E1270" s="9">
        <v>240.6</v>
      </c>
      <c r="F1270" s="9">
        <v>204.80568111346454</v>
      </c>
      <c r="G1270" s="9">
        <v>2020</v>
      </c>
      <c r="H1270" s="10">
        <v>8.0643269943011793E-4</v>
      </c>
      <c r="K1270" s="9">
        <f>IFERROR((1+H1270*(YEAR(סימולטור!$C$14)-2020))*F1270,0)</f>
        <v>204.80568111346454</v>
      </c>
    </row>
    <row r="1271" spans="1:11" x14ac:dyDescent="0.2">
      <c r="A1271" s="9">
        <v>17</v>
      </c>
      <c r="B1271" s="9" t="s">
        <v>40</v>
      </c>
      <c r="C1271" s="9">
        <v>74</v>
      </c>
      <c r="D1271" s="9">
        <v>64</v>
      </c>
      <c r="E1271" s="9">
        <v>240.6</v>
      </c>
      <c r="F1271" s="9">
        <v>203.1204241010773</v>
      </c>
      <c r="G1271" s="9">
        <v>2020</v>
      </c>
      <c r="H1271" s="10">
        <v>8.0269731267623712E-4</v>
      </c>
      <c r="K1271" s="9">
        <f>IFERROR((1+H1271*(YEAR(סימולטור!$C$14)-2020))*F1271,0)</f>
        <v>203.1204241010773</v>
      </c>
    </row>
    <row r="1272" spans="1:11" x14ac:dyDescent="0.2">
      <c r="A1272" s="9">
        <v>17</v>
      </c>
      <c r="B1272" s="9" t="s">
        <v>40</v>
      </c>
      <c r="C1272" s="9">
        <v>74</v>
      </c>
      <c r="D1272" s="9">
        <v>65</v>
      </c>
      <c r="E1272" s="9">
        <v>240.6</v>
      </c>
      <c r="F1272" s="9">
        <v>201.47845564412725</v>
      </c>
      <c r="G1272" s="9">
        <v>2020</v>
      </c>
      <c r="H1272" s="10">
        <v>7.9602263263900028E-4</v>
      </c>
      <c r="K1272" s="9">
        <f>IFERROR((1+H1272*(YEAR(סימולטור!$C$14)-2020))*F1272,0)</f>
        <v>201.47845564412725</v>
      </c>
    </row>
    <row r="1273" spans="1:11" x14ac:dyDescent="0.2">
      <c r="A1273" s="9">
        <v>17</v>
      </c>
      <c r="B1273" s="9" t="s">
        <v>40</v>
      </c>
      <c r="C1273" s="9">
        <v>74</v>
      </c>
      <c r="D1273" s="9">
        <v>66</v>
      </c>
      <c r="E1273" s="9">
        <v>240.6</v>
      </c>
      <c r="F1273" s="9">
        <v>199.89232785966817</v>
      </c>
      <c r="G1273" s="9">
        <v>2020</v>
      </c>
      <c r="H1273" s="10">
        <v>7.8655996845003744E-4</v>
      </c>
      <c r="K1273" s="9">
        <f>IFERROR((1+H1273*(YEAR(סימולטור!$C$14)-2020))*F1273,0)</f>
        <v>199.89232785966817</v>
      </c>
    </row>
    <row r="1274" spans="1:11" x14ac:dyDescent="0.2">
      <c r="A1274" s="9">
        <v>17</v>
      </c>
      <c r="B1274" s="9" t="s">
        <v>40</v>
      </c>
      <c r="C1274" s="9">
        <v>74</v>
      </c>
      <c r="D1274" s="9">
        <v>67</v>
      </c>
      <c r="E1274" s="9">
        <v>240.6</v>
      </c>
      <c r="F1274" s="9">
        <v>198.37138131251533</v>
      </c>
      <c r="G1274" s="9">
        <v>2020</v>
      </c>
      <c r="H1274" s="10">
        <v>7.7484160105528916E-4</v>
      </c>
      <c r="K1274" s="9">
        <f>IFERROR((1+H1274*(YEAR(סימולטור!$C$14)-2020))*F1274,0)</f>
        <v>198.37138131251533</v>
      </c>
    </row>
    <row r="1275" spans="1:11" x14ac:dyDescent="0.2">
      <c r="A1275" s="9">
        <v>17</v>
      </c>
      <c r="B1275" s="9" t="s">
        <v>40</v>
      </c>
      <c r="C1275" s="9">
        <v>74</v>
      </c>
      <c r="D1275" s="9">
        <v>68</v>
      </c>
      <c r="E1275" s="9">
        <v>240.6</v>
      </c>
      <c r="F1275" s="9">
        <v>196.92881955282385</v>
      </c>
      <c r="G1275" s="9">
        <v>2020</v>
      </c>
      <c r="H1275" s="10">
        <v>7.6084969908038578E-4</v>
      </c>
      <c r="K1275" s="9">
        <f>IFERROR((1+H1275*(YEAR(סימולטור!$C$14)-2020))*F1275,0)</f>
        <v>196.92881955282385</v>
      </c>
    </row>
    <row r="1276" spans="1:11" x14ac:dyDescent="0.2">
      <c r="A1276" s="9">
        <v>17</v>
      </c>
      <c r="B1276" s="9" t="s">
        <v>40</v>
      </c>
      <c r="C1276" s="9">
        <v>74</v>
      </c>
      <c r="D1276" s="9">
        <v>69</v>
      </c>
      <c r="E1276" s="9">
        <v>240.6</v>
      </c>
      <c r="F1276" s="9">
        <v>195.57588206877296</v>
      </c>
      <c r="G1276" s="9">
        <v>2020</v>
      </c>
      <c r="H1276" s="10">
        <v>7.4496821593771697E-4</v>
      </c>
      <c r="K1276" s="9">
        <f>IFERROR((1+H1276*(YEAR(סימולטור!$C$14)-2020))*F1276,0)</f>
        <v>195.57588206877296</v>
      </c>
    </row>
    <row r="1277" spans="1:11" x14ac:dyDescent="0.2">
      <c r="A1277" s="9">
        <v>17</v>
      </c>
      <c r="B1277" s="9" t="s">
        <v>40</v>
      </c>
      <c r="C1277" s="9">
        <v>74</v>
      </c>
      <c r="D1277" s="9">
        <v>70</v>
      </c>
      <c r="E1277" s="9">
        <v>240.6</v>
      </c>
      <c r="F1277" s="9">
        <v>194.3218855266305</v>
      </c>
      <c r="G1277" s="9">
        <v>2020</v>
      </c>
      <c r="H1277" s="10">
        <v>7.2743745103448303E-4</v>
      </c>
      <c r="K1277" s="9">
        <f>IFERROR((1+H1277*(YEAR(סימולטור!$C$14)-2020))*F1277,0)</f>
        <v>194.3218855266305</v>
      </c>
    </row>
    <row r="1278" spans="1:11" x14ac:dyDescent="0.2">
      <c r="A1278" s="9">
        <v>17</v>
      </c>
      <c r="B1278" s="9" t="s">
        <v>40</v>
      </c>
      <c r="C1278" s="9">
        <v>74</v>
      </c>
      <c r="D1278" s="9">
        <v>71</v>
      </c>
      <c r="E1278" s="9">
        <v>240.6</v>
      </c>
      <c r="F1278" s="9">
        <v>193.17459373431396</v>
      </c>
      <c r="G1278" s="9">
        <v>2020</v>
      </c>
      <c r="H1278" s="10">
        <v>7.0850192778470664E-4</v>
      </c>
      <c r="K1278" s="9">
        <f>IFERROR((1+H1278*(YEAR(סימולטור!$C$14)-2020))*F1278,0)</f>
        <v>193.17459373431396</v>
      </c>
    </row>
    <row r="1279" spans="1:11" x14ac:dyDescent="0.2">
      <c r="A1279" s="9">
        <v>17</v>
      </c>
      <c r="B1279" s="9" t="s">
        <v>40</v>
      </c>
      <c r="C1279" s="9">
        <v>74</v>
      </c>
      <c r="D1279" s="9">
        <v>72</v>
      </c>
      <c r="E1279" s="9">
        <v>240.6</v>
      </c>
      <c r="F1279" s="9">
        <v>192.13815169541172</v>
      </c>
      <c r="G1279" s="9">
        <v>2020</v>
      </c>
      <c r="H1279" s="10">
        <v>6.8886508086209305E-4</v>
      </c>
      <c r="K1279" s="9">
        <f>IFERROR((1+H1279*(YEAR(סימולטור!$C$14)-2020))*F1279,0)</f>
        <v>192.13815169541172</v>
      </c>
    </row>
    <row r="1280" spans="1:11" x14ac:dyDescent="0.2">
      <c r="A1280" s="9">
        <v>17</v>
      </c>
      <c r="B1280" s="9" t="s">
        <v>40</v>
      </c>
      <c r="C1280" s="9">
        <v>74</v>
      </c>
      <c r="D1280" s="9">
        <v>73</v>
      </c>
      <c r="E1280" s="9">
        <v>240.6</v>
      </c>
      <c r="F1280" s="9">
        <v>191.2162891631763</v>
      </c>
      <c r="G1280" s="9">
        <v>2020</v>
      </c>
      <c r="H1280" s="10">
        <v>6.6892324725367292E-4</v>
      </c>
      <c r="K1280" s="9">
        <f>IFERROR((1+H1280*(YEAR(סימולטור!$C$14)-2020))*F1280,0)</f>
        <v>191.2162891631763</v>
      </c>
    </row>
    <row r="1281" spans="1:11" x14ac:dyDescent="0.2">
      <c r="A1281" s="9">
        <v>17</v>
      </c>
      <c r="B1281" s="9" t="s">
        <v>40</v>
      </c>
      <c r="C1281" s="9">
        <v>74</v>
      </c>
      <c r="D1281" s="9">
        <v>74</v>
      </c>
      <c r="E1281" s="9">
        <v>240.6</v>
      </c>
      <c r="F1281" s="9">
        <v>190.40938342161476</v>
      </c>
      <c r="G1281" s="9">
        <v>2020</v>
      </c>
      <c r="H1281" s="10">
        <v>6.4912443554884509E-4</v>
      </c>
      <c r="K1281" s="9">
        <f>IFERROR((1+H1281*(YEAR(סימולטור!$C$14)-2020))*F1281,0)</f>
        <v>190.40938342161476</v>
      </c>
    </row>
    <row r="1282" spans="1:11" x14ac:dyDescent="0.2">
      <c r="A1282" s="9">
        <v>17</v>
      </c>
      <c r="B1282" s="9" t="s">
        <v>40</v>
      </c>
      <c r="C1282" s="9">
        <v>74</v>
      </c>
      <c r="D1282" s="9">
        <v>75</v>
      </c>
      <c r="E1282" s="9">
        <v>240.6</v>
      </c>
      <c r="F1282" s="9">
        <v>189.71473891019195</v>
      </c>
      <c r="G1282" s="9">
        <v>2020</v>
      </c>
      <c r="H1282" s="10">
        <v>6.3002449633399601E-4</v>
      </c>
      <c r="K1282" s="9">
        <f>IFERROR((1+H1282*(YEAR(סימולטור!$C$14)-2020))*F1282,0)</f>
        <v>189.71473891019195</v>
      </c>
    </row>
    <row r="1283" spans="1:11" x14ac:dyDescent="0.2">
      <c r="A1283" s="9">
        <v>17</v>
      </c>
      <c r="B1283" s="9" t="s">
        <v>40</v>
      </c>
      <c r="C1283" s="9">
        <v>74</v>
      </c>
      <c r="D1283" s="9">
        <v>76</v>
      </c>
      <c r="E1283" s="9">
        <v>240.6</v>
      </c>
      <c r="F1283" s="9">
        <v>189.1278087887174</v>
      </c>
      <c r="G1283" s="9">
        <v>2020</v>
      </c>
      <c r="H1283" s="10">
        <v>6.120255719184941E-4</v>
      </c>
      <c r="K1283" s="9">
        <f>IFERROR((1+H1283*(YEAR(סימולטור!$C$14)-2020))*F1283,0)</f>
        <v>189.1278087887174</v>
      </c>
    </row>
    <row r="1284" spans="1:11" x14ac:dyDescent="0.2">
      <c r="A1284" s="9">
        <v>17</v>
      </c>
      <c r="B1284" s="9" t="s">
        <v>40</v>
      </c>
      <c r="C1284" s="9">
        <v>74</v>
      </c>
      <c r="D1284" s="9">
        <v>77</v>
      </c>
      <c r="E1284" s="9">
        <v>240.6</v>
      </c>
      <c r="F1284" s="9">
        <v>188.63904769772361</v>
      </c>
      <c r="G1284" s="9">
        <v>2020</v>
      </c>
      <c r="H1284" s="10">
        <v>5.9555935019008218E-4</v>
      </c>
      <c r="K1284" s="9">
        <f>IFERROR((1+H1284*(YEAR(סימולטור!$C$14)-2020))*F1284,0)</f>
        <v>188.63904769772361</v>
      </c>
    </row>
    <row r="1285" spans="1:11" x14ac:dyDescent="0.2">
      <c r="A1285" s="9">
        <v>17</v>
      </c>
      <c r="B1285" s="9" t="s">
        <v>40</v>
      </c>
      <c r="C1285" s="9">
        <v>74</v>
      </c>
      <c r="D1285" s="9">
        <v>78</v>
      </c>
      <c r="E1285" s="9">
        <v>240.6</v>
      </c>
      <c r="F1285" s="9">
        <v>188.23869336003969</v>
      </c>
      <c r="G1285" s="9">
        <v>2020</v>
      </c>
      <c r="H1285" s="10">
        <v>5.8085349147500619E-4</v>
      </c>
      <c r="K1285" s="9">
        <f>IFERROR((1+H1285*(YEAR(סימולטור!$C$14)-2020))*F1285,0)</f>
        <v>188.23869336003969</v>
      </c>
    </row>
    <row r="1286" spans="1:11" x14ac:dyDescent="0.2">
      <c r="A1286" s="9">
        <v>17</v>
      </c>
      <c r="B1286" s="9" t="s">
        <v>40</v>
      </c>
      <c r="C1286" s="9">
        <v>74</v>
      </c>
      <c r="D1286" s="9">
        <v>79</v>
      </c>
      <c r="E1286" s="9">
        <v>240.6</v>
      </c>
      <c r="F1286" s="9">
        <v>187.91693315548889</v>
      </c>
      <c r="G1286" s="9">
        <v>2020</v>
      </c>
      <c r="H1286" s="10">
        <v>5.6807507340986556E-4</v>
      </c>
      <c r="K1286" s="9">
        <f>IFERROR((1+H1286*(YEAR(סימולטור!$C$14)-2020))*F1286,0)</f>
        <v>187.91693315548889</v>
      </c>
    </row>
    <row r="1287" spans="1:11" x14ac:dyDescent="0.2">
      <c r="A1287" s="9">
        <v>17</v>
      </c>
      <c r="B1287" s="9" t="s">
        <v>40</v>
      </c>
      <c r="C1287" s="9">
        <v>74</v>
      </c>
      <c r="D1287" s="9">
        <v>80</v>
      </c>
      <c r="E1287" s="9">
        <v>240.6</v>
      </c>
      <c r="F1287" s="9">
        <v>187.66280810779472</v>
      </c>
      <c r="G1287" s="9">
        <v>2020</v>
      </c>
      <c r="H1287" s="10">
        <v>5.5730754387348948E-4</v>
      </c>
      <c r="K1287" s="9">
        <f>IFERROR((1+H1287*(YEAR(סימולטור!$C$14)-2020))*F1287,0)</f>
        <v>187.66280810779472</v>
      </c>
    </row>
    <row r="1288" spans="1:11" x14ac:dyDescent="0.2">
      <c r="A1288" s="9">
        <v>17</v>
      </c>
      <c r="B1288" s="9" t="s">
        <v>40</v>
      </c>
      <c r="C1288" s="9">
        <v>74</v>
      </c>
      <c r="D1288" s="9">
        <v>81</v>
      </c>
      <c r="E1288" s="9">
        <v>240.6</v>
      </c>
      <c r="F1288" s="9">
        <v>187.46556613891403</v>
      </c>
      <c r="G1288" s="9">
        <v>2020</v>
      </c>
      <c r="H1288" s="10">
        <v>5.4849923712540279E-4</v>
      </c>
      <c r="K1288" s="9">
        <f>IFERROR((1+H1288*(YEAR(סימולטור!$C$14)-2020))*F1288,0)</f>
        <v>187.46556613891403</v>
      </c>
    </row>
    <row r="1289" spans="1:11" x14ac:dyDescent="0.2">
      <c r="A1289" s="9">
        <v>17</v>
      </c>
      <c r="B1289" s="9" t="s">
        <v>40</v>
      </c>
      <c r="C1289" s="9">
        <v>74</v>
      </c>
      <c r="D1289" s="9">
        <v>82</v>
      </c>
      <c r="E1289" s="9">
        <v>240.6</v>
      </c>
      <c r="F1289" s="9">
        <v>187.31542065779013</v>
      </c>
      <c r="G1289" s="9">
        <v>2020</v>
      </c>
      <c r="H1289" s="10">
        <v>5.4158640276761043E-4</v>
      </c>
      <c r="K1289" s="9">
        <f>IFERROR((1+H1289*(YEAR(סימולטור!$C$14)-2020))*F1289,0)</f>
        <v>187.31542065779013</v>
      </c>
    </row>
    <row r="1290" spans="1:11" x14ac:dyDescent="0.2">
      <c r="A1290" s="9">
        <v>17</v>
      </c>
      <c r="B1290" s="9" t="s">
        <v>40</v>
      </c>
      <c r="C1290" s="9">
        <v>74</v>
      </c>
      <c r="D1290" s="9">
        <v>83</v>
      </c>
      <c r="E1290" s="9">
        <v>240.6</v>
      </c>
      <c r="F1290" s="9">
        <v>187.20320611104722</v>
      </c>
      <c r="G1290" s="9">
        <v>2020</v>
      </c>
      <c r="H1290" s="10">
        <v>5.3635791379558206E-4</v>
      </c>
      <c r="K1290" s="9">
        <f>IFERROR((1+H1290*(YEAR(סימולטור!$C$14)-2020))*F1290,0)</f>
        <v>187.20320611104722</v>
      </c>
    </row>
    <row r="1291" spans="1:11" x14ac:dyDescent="0.2">
      <c r="A1291" s="9">
        <v>17</v>
      </c>
      <c r="B1291" s="9" t="s">
        <v>40</v>
      </c>
      <c r="C1291" s="9">
        <v>74</v>
      </c>
      <c r="D1291" s="9">
        <v>84</v>
      </c>
      <c r="E1291" s="9">
        <v>240.6</v>
      </c>
      <c r="F1291" s="9">
        <v>187.12098283661879</v>
      </c>
      <c r="G1291" s="9">
        <v>2020</v>
      </c>
      <c r="H1291" s="10">
        <v>5.3253575564803709E-4</v>
      </c>
      <c r="K1291" s="9">
        <f>IFERROR((1+H1291*(YEAR(סימולטור!$C$14)-2020))*F1291,0)</f>
        <v>187.12098283661879</v>
      </c>
    </row>
    <row r="1292" spans="1:11" x14ac:dyDescent="0.2">
      <c r="A1292" s="9">
        <v>17</v>
      </c>
      <c r="B1292" s="9" t="s">
        <v>40</v>
      </c>
      <c r="C1292" s="9">
        <v>74</v>
      </c>
      <c r="D1292" s="9">
        <v>85</v>
      </c>
      <c r="E1292" s="9">
        <v>240.6</v>
      </c>
      <c r="F1292" s="9">
        <v>187.06195854345913</v>
      </c>
      <c r="G1292" s="9">
        <v>2020</v>
      </c>
      <c r="H1292" s="10">
        <v>5.2986193802251336E-4</v>
      </c>
      <c r="K1292" s="9">
        <f>IFERROR((1+H1292*(YEAR(סימולטור!$C$14)-2020))*F1292,0)</f>
        <v>187.06195854345913</v>
      </c>
    </row>
    <row r="1293" spans="1:11" x14ac:dyDescent="0.2">
      <c r="A1293" s="9">
        <v>17</v>
      </c>
      <c r="B1293" s="9" t="s">
        <v>40</v>
      </c>
      <c r="C1293" s="9">
        <v>74</v>
      </c>
      <c r="D1293" s="9">
        <v>86</v>
      </c>
      <c r="E1293" s="9">
        <v>240.6</v>
      </c>
      <c r="F1293" s="9">
        <v>187.02050459748619</v>
      </c>
      <c r="G1293" s="9">
        <v>2020</v>
      </c>
      <c r="H1293" s="10">
        <v>5.2807739923590145E-4</v>
      </c>
      <c r="K1293" s="9">
        <f>IFERROR((1+H1293*(YEAR(סימולטור!$C$14)-2020))*F1293,0)</f>
        <v>187.02050459748619</v>
      </c>
    </row>
    <row r="1294" spans="1:11" x14ac:dyDescent="0.2">
      <c r="A1294" s="9">
        <v>17</v>
      </c>
      <c r="B1294" s="9" t="s">
        <v>40</v>
      </c>
      <c r="C1294" s="9">
        <v>74</v>
      </c>
      <c r="D1294" s="9">
        <v>87</v>
      </c>
      <c r="E1294" s="9">
        <v>240.6</v>
      </c>
      <c r="F1294" s="9">
        <v>186.99197089062207</v>
      </c>
      <c r="G1294" s="9">
        <v>2020</v>
      </c>
      <c r="H1294" s="10">
        <v>5.2694383730970626E-4</v>
      </c>
      <c r="K1294" s="9">
        <f>IFERROR((1+H1294*(YEAR(סימולטור!$C$14)-2020))*F1294,0)</f>
        <v>186.99197089062207</v>
      </c>
    </row>
    <row r="1295" spans="1:11" x14ac:dyDescent="0.2">
      <c r="A1295" s="9">
        <v>17</v>
      </c>
      <c r="B1295" s="9" t="s">
        <v>40</v>
      </c>
      <c r="C1295" s="9">
        <v>74</v>
      </c>
      <c r="D1295" s="9">
        <v>88</v>
      </c>
      <c r="E1295" s="9">
        <v>240.6</v>
      </c>
      <c r="F1295" s="9">
        <v>186.97264910413716</v>
      </c>
      <c r="G1295" s="9">
        <v>2020</v>
      </c>
      <c r="H1295" s="10">
        <v>5.2625372225231499E-4</v>
      </c>
      <c r="K1295" s="9">
        <f>IFERROR((1+H1295*(YEAR(סימולטור!$C$14)-2020))*F1295,0)</f>
        <v>186.97264910413716</v>
      </c>
    </row>
    <row r="1296" spans="1:11" x14ac:dyDescent="0.2">
      <c r="A1296" s="9">
        <v>17</v>
      </c>
      <c r="B1296" s="9" t="s">
        <v>40</v>
      </c>
      <c r="C1296" s="9">
        <v>74</v>
      </c>
      <c r="D1296" s="9">
        <v>89</v>
      </c>
      <c r="E1296" s="9">
        <v>240.6</v>
      </c>
      <c r="F1296" s="9">
        <v>186.95975961591304</v>
      </c>
      <c r="G1296" s="9">
        <v>2020</v>
      </c>
      <c r="H1296" s="10">
        <v>5.2585975276734861E-4</v>
      </c>
      <c r="K1296" s="9">
        <f>IFERROR((1+H1296*(YEAR(סימולטור!$C$14)-2020))*F1296,0)</f>
        <v>186.95975961591304</v>
      </c>
    </row>
    <row r="1297" spans="1:11" x14ac:dyDescent="0.2">
      <c r="A1297" s="9">
        <v>17</v>
      </c>
      <c r="B1297" s="9" t="s">
        <v>40</v>
      </c>
      <c r="C1297" s="9">
        <v>74</v>
      </c>
      <c r="D1297" s="9">
        <v>90</v>
      </c>
      <c r="E1297" s="9">
        <v>240.6</v>
      </c>
      <c r="F1297" s="9">
        <v>186.95128475452785</v>
      </c>
      <c r="G1297" s="9">
        <v>2020</v>
      </c>
      <c r="H1297" s="10">
        <v>5.2565682269830108E-4</v>
      </c>
      <c r="K1297" s="9">
        <f>IFERROR((1+H1297*(YEAR(סימולטור!$C$14)-2020))*F1297,0)</f>
        <v>186.95128475452785</v>
      </c>
    </row>
    <row r="1298" spans="1:11" x14ac:dyDescent="0.2">
      <c r="A1298" s="9">
        <v>17</v>
      </c>
      <c r="B1298" s="9" t="s">
        <v>40</v>
      </c>
      <c r="C1298" s="9">
        <v>75</v>
      </c>
      <c r="D1298" s="9">
        <v>55</v>
      </c>
      <c r="E1298" s="9">
        <v>240.6</v>
      </c>
      <c r="F1298" s="9">
        <v>217.21668096308912</v>
      </c>
      <c r="G1298" s="9">
        <v>2020</v>
      </c>
      <c r="H1298" s="10">
        <v>7.113827984931699E-4</v>
      </c>
      <c r="K1298" s="9">
        <f>IFERROR((1+H1298*(YEAR(סימולטור!$C$14)-2020))*F1298,0)</f>
        <v>217.21668096308912</v>
      </c>
    </row>
    <row r="1299" spans="1:11" x14ac:dyDescent="0.2">
      <c r="A1299" s="9">
        <v>17</v>
      </c>
      <c r="B1299" s="9" t="s">
        <v>40</v>
      </c>
      <c r="C1299" s="9">
        <v>75</v>
      </c>
      <c r="D1299" s="9">
        <v>56</v>
      </c>
      <c r="E1299" s="9">
        <v>240.6</v>
      </c>
      <c r="F1299" s="9">
        <v>215.62701581219801</v>
      </c>
      <c r="G1299" s="9">
        <v>2020</v>
      </c>
      <c r="H1299" s="10">
        <v>7.3039958181270756E-4</v>
      </c>
      <c r="K1299" s="9">
        <f>IFERROR((1+H1299*(YEAR(סימולטור!$C$14)-2020))*F1299,0)</f>
        <v>215.62701581219801</v>
      </c>
    </row>
    <row r="1300" spans="1:11" x14ac:dyDescent="0.2">
      <c r="A1300" s="9">
        <v>17</v>
      </c>
      <c r="B1300" s="9" t="s">
        <v>40</v>
      </c>
      <c r="C1300" s="9">
        <v>75</v>
      </c>
      <c r="D1300" s="9">
        <v>57</v>
      </c>
      <c r="E1300" s="9">
        <v>240.6</v>
      </c>
      <c r="F1300" s="9">
        <v>213.98381909006636</v>
      </c>
      <c r="G1300" s="9">
        <v>2020</v>
      </c>
      <c r="H1300" s="10">
        <v>7.4701262478925193E-4</v>
      </c>
      <c r="K1300" s="9">
        <f>IFERROR((1+H1300*(YEAR(סימולטור!$C$14)-2020))*F1300,0)</f>
        <v>213.98381909006636</v>
      </c>
    </row>
    <row r="1301" spans="1:11" x14ac:dyDescent="0.2">
      <c r="A1301" s="9">
        <v>17</v>
      </c>
      <c r="B1301" s="9" t="s">
        <v>40</v>
      </c>
      <c r="C1301" s="9">
        <v>75</v>
      </c>
      <c r="D1301" s="9">
        <v>58</v>
      </c>
      <c r="E1301" s="9">
        <v>240.6</v>
      </c>
      <c r="F1301" s="9">
        <v>212.29644026384733</v>
      </c>
      <c r="G1301" s="9">
        <v>2020</v>
      </c>
      <c r="H1301" s="10">
        <v>7.6093229242062176E-4</v>
      </c>
      <c r="K1301" s="9">
        <f>IFERROR((1+H1301*(YEAR(סימולטור!$C$14)-2020))*F1301,0)</f>
        <v>212.29644026384733</v>
      </c>
    </row>
    <row r="1302" spans="1:11" x14ac:dyDescent="0.2">
      <c r="A1302" s="9">
        <v>17</v>
      </c>
      <c r="B1302" s="9" t="s">
        <v>40</v>
      </c>
      <c r="C1302" s="9">
        <v>75</v>
      </c>
      <c r="D1302" s="9">
        <v>59</v>
      </c>
      <c r="E1302" s="9">
        <v>240.6</v>
      </c>
      <c r="F1302" s="9">
        <v>210.57401994647506</v>
      </c>
      <c r="G1302" s="9">
        <v>2020</v>
      </c>
      <c r="H1302" s="10">
        <v>7.7205835020372881E-4</v>
      </c>
      <c r="K1302" s="9">
        <f>IFERROR((1+H1302*(YEAR(סימולטור!$C$14)-2020))*F1302,0)</f>
        <v>210.57401994647506</v>
      </c>
    </row>
    <row r="1303" spans="1:11" x14ac:dyDescent="0.2">
      <c r="A1303" s="9">
        <v>17</v>
      </c>
      <c r="B1303" s="9" t="s">
        <v>40</v>
      </c>
      <c r="C1303" s="9">
        <v>75</v>
      </c>
      <c r="D1303" s="9">
        <v>60</v>
      </c>
      <c r="E1303" s="9">
        <v>240.6</v>
      </c>
      <c r="F1303" s="9">
        <v>208.8281866595612</v>
      </c>
      <c r="G1303" s="9">
        <v>2020</v>
      </c>
      <c r="H1303" s="10">
        <v>7.800373952752777E-4</v>
      </c>
      <c r="K1303" s="9">
        <f>IFERROR((1+H1303*(YEAR(סימולטור!$C$14)-2020))*F1303,0)</f>
        <v>208.8281866595612</v>
      </c>
    </row>
    <row r="1304" spans="1:11" x14ac:dyDescent="0.2">
      <c r="A1304" s="9">
        <v>17</v>
      </c>
      <c r="B1304" s="9" t="s">
        <v>40</v>
      </c>
      <c r="C1304" s="9">
        <v>75</v>
      </c>
      <c r="D1304" s="9">
        <v>61</v>
      </c>
      <c r="E1304" s="9">
        <v>240.6</v>
      </c>
      <c r="F1304" s="9">
        <v>207.0701884283277</v>
      </c>
      <c r="G1304" s="9">
        <v>2020</v>
      </c>
      <c r="H1304" s="10">
        <v>7.8486590993434861E-4</v>
      </c>
      <c r="K1304" s="9">
        <f>IFERROR((1+H1304*(YEAR(סימולטור!$C$14)-2020))*F1304,0)</f>
        <v>207.0701884283277</v>
      </c>
    </row>
    <row r="1305" spans="1:11" x14ac:dyDescent="0.2">
      <c r="A1305" s="9">
        <v>17</v>
      </c>
      <c r="B1305" s="9" t="s">
        <v>40</v>
      </c>
      <c r="C1305" s="9">
        <v>75</v>
      </c>
      <c r="D1305" s="9">
        <v>62</v>
      </c>
      <c r="E1305" s="9">
        <v>240.6</v>
      </c>
      <c r="F1305" s="9">
        <v>205.31207826989294</v>
      </c>
      <c r="G1305" s="9">
        <v>2020</v>
      </c>
      <c r="H1305" s="10">
        <v>7.8637911775419325E-4</v>
      </c>
      <c r="K1305" s="9">
        <f>IFERROR((1+H1305*(YEAR(סימולטור!$C$14)-2020))*F1305,0)</f>
        <v>205.31207826989294</v>
      </c>
    </row>
    <row r="1306" spans="1:11" x14ac:dyDescent="0.2">
      <c r="A1306" s="9">
        <v>17</v>
      </c>
      <c r="B1306" s="9" t="s">
        <v>40</v>
      </c>
      <c r="C1306" s="9">
        <v>75</v>
      </c>
      <c r="D1306" s="9">
        <v>63</v>
      </c>
      <c r="E1306" s="9">
        <v>240.6</v>
      </c>
      <c r="F1306" s="9">
        <v>203.56741141466375</v>
      </c>
      <c r="G1306" s="9">
        <v>2020</v>
      </c>
      <c r="H1306" s="10">
        <v>7.8461887887412804E-4</v>
      </c>
      <c r="K1306" s="9">
        <f>IFERROR((1+H1306*(YEAR(סימולטור!$C$14)-2020))*F1306,0)</f>
        <v>203.56741141466375</v>
      </c>
    </row>
    <row r="1307" spans="1:11" x14ac:dyDescent="0.2">
      <c r="A1307" s="9">
        <v>17</v>
      </c>
      <c r="B1307" s="9" t="s">
        <v>40</v>
      </c>
      <c r="C1307" s="9">
        <v>75</v>
      </c>
      <c r="D1307" s="9">
        <v>64</v>
      </c>
      <c r="E1307" s="9">
        <v>240.6</v>
      </c>
      <c r="F1307" s="9">
        <v>201.84924906771434</v>
      </c>
      <c r="G1307" s="9">
        <v>2020</v>
      </c>
      <c r="H1307" s="10">
        <v>7.7952352375032128E-4</v>
      </c>
      <c r="K1307" s="9">
        <f>IFERROR((1+H1307*(YEAR(סימולטור!$C$14)-2020))*F1307,0)</f>
        <v>201.84924906771434</v>
      </c>
    </row>
    <row r="1308" spans="1:11" x14ac:dyDescent="0.2">
      <c r="A1308" s="9">
        <v>17</v>
      </c>
      <c r="B1308" s="9" t="s">
        <v>40</v>
      </c>
      <c r="C1308" s="9">
        <v>75</v>
      </c>
      <c r="D1308" s="9">
        <v>65</v>
      </c>
      <c r="E1308" s="9">
        <v>240.6</v>
      </c>
      <c r="F1308" s="9">
        <v>200.17181135386517</v>
      </c>
      <c r="G1308" s="9">
        <v>2020</v>
      </c>
      <c r="H1308" s="10">
        <v>7.7118465833281682E-4</v>
      </c>
      <c r="K1308" s="9">
        <f>IFERROR((1+H1308*(YEAR(סימולטור!$C$14)-2020))*F1308,0)</f>
        <v>200.17181135386517</v>
      </c>
    </row>
    <row r="1309" spans="1:11" x14ac:dyDescent="0.2">
      <c r="A1309" s="9">
        <v>17</v>
      </c>
      <c r="B1309" s="9" t="s">
        <v>40</v>
      </c>
      <c r="C1309" s="9">
        <v>75</v>
      </c>
      <c r="D1309" s="9">
        <v>66</v>
      </c>
      <c r="E1309" s="9">
        <v>240.6</v>
      </c>
      <c r="F1309" s="9">
        <v>198.54639587070605</v>
      </c>
      <c r="G1309" s="9">
        <v>2020</v>
      </c>
      <c r="H1309" s="10">
        <v>7.5966300691288069E-4</v>
      </c>
      <c r="K1309" s="9">
        <f>IFERROR((1+H1309*(YEAR(סימולטור!$C$14)-2020))*F1309,0)</f>
        <v>198.54639587070605</v>
      </c>
    </row>
    <row r="1310" spans="1:11" x14ac:dyDescent="0.2">
      <c r="A1310" s="9">
        <v>17</v>
      </c>
      <c r="B1310" s="9" t="s">
        <v>40</v>
      </c>
      <c r="C1310" s="9">
        <v>75</v>
      </c>
      <c r="D1310" s="9">
        <v>67</v>
      </c>
      <c r="E1310" s="9">
        <v>240.6</v>
      </c>
      <c r="F1310" s="9">
        <v>196.98247156612862</v>
      </c>
      <c r="G1310" s="9">
        <v>2020</v>
      </c>
      <c r="H1310" s="10">
        <v>7.4548738547265063E-4</v>
      </c>
      <c r="K1310" s="9">
        <f>IFERROR((1+H1310*(YEAR(סימולטור!$C$14)-2020))*F1310,0)</f>
        <v>196.98247156612862</v>
      </c>
    </row>
    <row r="1311" spans="1:11" x14ac:dyDescent="0.2">
      <c r="A1311" s="9">
        <v>17</v>
      </c>
      <c r="B1311" s="9" t="s">
        <v>40</v>
      </c>
      <c r="C1311" s="9">
        <v>75</v>
      </c>
      <c r="D1311" s="9">
        <v>68</v>
      </c>
      <c r="E1311" s="9">
        <v>240.6</v>
      </c>
      <c r="F1311" s="9">
        <v>195.49534751881916</v>
      </c>
      <c r="G1311" s="9">
        <v>2020</v>
      </c>
      <c r="H1311" s="10">
        <v>7.2874449682926699E-4</v>
      </c>
      <c r="K1311" s="9">
        <f>IFERROR((1+H1311*(YEAR(סימולטור!$C$14)-2020))*F1311,0)</f>
        <v>195.49534751881916</v>
      </c>
    </row>
    <row r="1312" spans="1:11" x14ac:dyDescent="0.2">
      <c r="A1312" s="9">
        <v>17</v>
      </c>
      <c r="B1312" s="9" t="s">
        <v>40</v>
      </c>
      <c r="C1312" s="9">
        <v>75</v>
      </c>
      <c r="D1312" s="9">
        <v>69</v>
      </c>
      <c r="E1312" s="9">
        <v>240.6</v>
      </c>
      <c r="F1312" s="9">
        <v>194.09729378971218</v>
      </c>
      <c r="G1312" s="9">
        <v>2020</v>
      </c>
      <c r="H1312" s="10">
        <v>7.0987394704905287E-4</v>
      </c>
      <c r="K1312" s="9">
        <f>IFERROR((1+H1312*(YEAR(סימולטור!$C$14)-2020))*F1312,0)</f>
        <v>194.09729378971218</v>
      </c>
    </row>
    <row r="1313" spans="1:11" x14ac:dyDescent="0.2">
      <c r="A1313" s="9">
        <v>17</v>
      </c>
      <c r="B1313" s="9" t="s">
        <v>40</v>
      </c>
      <c r="C1313" s="9">
        <v>75</v>
      </c>
      <c r="D1313" s="9">
        <v>70</v>
      </c>
      <c r="E1313" s="9">
        <v>240.6</v>
      </c>
      <c r="F1313" s="9">
        <v>192.79844365044531</v>
      </c>
      <c r="G1313" s="9">
        <v>2020</v>
      </c>
      <c r="H1313" s="10">
        <v>6.8916057477148038E-4</v>
      </c>
      <c r="K1313" s="9">
        <f>IFERROR((1+H1313*(YEAR(סימולטור!$C$14)-2020))*F1313,0)</f>
        <v>192.79844365044531</v>
      </c>
    </row>
    <row r="1314" spans="1:11" x14ac:dyDescent="0.2">
      <c r="A1314" s="9">
        <v>17</v>
      </c>
      <c r="B1314" s="9" t="s">
        <v>40</v>
      </c>
      <c r="C1314" s="9">
        <v>75</v>
      </c>
      <c r="D1314" s="9">
        <v>71</v>
      </c>
      <c r="E1314" s="9">
        <v>240.6</v>
      </c>
      <c r="F1314" s="9">
        <v>191.60737005129147</v>
      </c>
      <c r="G1314" s="9">
        <v>2020</v>
      </c>
      <c r="H1314" s="10">
        <v>6.6689926549511297E-4</v>
      </c>
      <c r="K1314" s="9">
        <f>IFERROR((1+H1314*(YEAR(סימולטור!$C$14)-2020))*F1314,0)</f>
        <v>191.60737005129147</v>
      </c>
    </row>
    <row r="1315" spans="1:11" x14ac:dyDescent="0.2">
      <c r="A1315" s="9">
        <v>17</v>
      </c>
      <c r="B1315" s="9" t="s">
        <v>40</v>
      </c>
      <c r="C1315" s="9">
        <v>75</v>
      </c>
      <c r="D1315" s="9">
        <v>72</v>
      </c>
      <c r="E1315" s="9">
        <v>240.6</v>
      </c>
      <c r="F1315" s="9">
        <v>190.52894854211397</v>
      </c>
      <c r="G1315" s="9">
        <v>2020</v>
      </c>
      <c r="H1315" s="10">
        <v>6.4387246584623071E-4</v>
      </c>
      <c r="K1315" s="9">
        <f>IFERROR((1+H1315*(YEAR(סימולטור!$C$14)-2020))*F1315,0)</f>
        <v>190.52894854211397</v>
      </c>
    </row>
    <row r="1316" spans="1:11" x14ac:dyDescent="0.2">
      <c r="A1316" s="9">
        <v>17</v>
      </c>
      <c r="B1316" s="9" t="s">
        <v>40</v>
      </c>
      <c r="C1316" s="9">
        <v>75</v>
      </c>
      <c r="D1316" s="9">
        <v>73</v>
      </c>
      <c r="E1316" s="9">
        <v>240.6</v>
      </c>
      <c r="F1316" s="9">
        <v>189.56764576001387</v>
      </c>
      <c r="G1316" s="9">
        <v>2020</v>
      </c>
      <c r="H1316" s="10">
        <v>6.2054700231393067E-4</v>
      </c>
      <c r="K1316" s="9">
        <f>IFERROR((1+H1316*(YEAR(סימולטור!$C$14)-2020))*F1316,0)</f>
        <v>189.56764576001387</v>
      </c>
    </row>
    <row r="1317" spans="1:11" x14ac:dyDescent="0.2">
      <c r="A1317" s="9">
        <v>17</v>
      </c>
      <c r="B1317" s="9" t="s">
        <v>40</v>
      </c>
      <c r="C1317" s="9">
        <v>75</v>
      </c>
      <c r="D1317" s="9">
        <v>74</v>
      </c>
      <c r="E1317" s="9">
        <v>240.6</v>
      </c>
      <c r="F1317" s="9">
        <v>188.72444960726381</v>
      </c>
      <c r="G1317" s="9">
        <v>2020</v>
      </c>
      <c r="H1317" s="10">
        <v>5.9743948160118456E-4</v>
      </c>
      <c r="K1317" s="9">
        <f>IFERROR((1+H1317*(YEAR(סימולטור!$C$14)-2020))*F1317,0)</f>
        <v>188.72444960726381</v>
      </c>
    </row>
    <row r="1318" spans="1:11" x14ac:dyDescent="0.2">
      <c r="A1318" s="9">
        <v>17</v>
      </c>
      <c r="B1318" s="9" t="s">
        <v>40</v>
      </c>
      <c r="C1318" s="9">
        <v>75</v>
      </c>
      <c r="D1318" s="9">
        <v>75</v>
      </c>
      <c r="E1318" s="9">
        <v>240.6</v>
      </c>
      <c r="F1318" s="9">
        <v>187.99710739593974</v>
      </c>
      <c r="G1318" s="9">
        <v>2020</v>
      </c>
      <c r="H1318" s="10">
        <v>5.751820034954776E-4</v>
      </c>
      <c r="K1318" s="9">
        <f>IFERROR((1+H1318*(YEAR(סימולטור!$C$14)-2020))*F1318,0)</f>
        <v>187.99710739593974</v>
      </c>
    </row>
    <row r="1319" spans="1:11" x14ac:dyDescent="0.2">
      <c r="A1319" s="9">
        <v>17</v>
      </c>
      <c r="B1319" s="9" t="s">
        <v>40</v>
      </c>
      <c r="C1319" s="9">
        <v>75</v>
      </c>
      <c r="D1319" s="9">
        <v>76</v>
      </c>
      <c r="E1319" s="9">
        <v>240.6</v>
      </c>
      <c r="F1319" s="9">
        <v>187.381408611544</v>
      </c>
      <c r="G1319" s="9">
        <v>2020</v>
      </c>
      <c r="H1319" s="10">
        <v>5.5424013677959232E-4</v>
      </c>
      <c r="K1319" s="9">
        <f>IFERROR((1+H1319*(YEAR(סימולטור!$C$14)-2020))*F1319,0)</f>
        <v>187.381408611544</v>
      </c>
    </row>
    <row r="1320" spans="1:11" x14ac:dyDescent="0.2">
      <c r="A1320" s="9">
        <v>17</v>
      </c>
      <c r="B1320" s="9" t="s">
        <v>40</v>
      </c>
      <c r="C1320" s="9">
        <v>75</v>
      </c>
      <c r="D1320" s="9">
        <v>77</v>
      </c>
      <c r="E1320" s="9">
        <v>240.6</v>
      </c>
      <c r="F1320" s="9">
        <v>186.8677583020395</v>
      </c>
      <c r="G1320" s="9">
        <v>2020</v>
      </c>
      <c r="H1320" s="10">
        <v>5.3509255820350591E-4</v>
      </c>
      <c r="K1320" s="9">
        <f>IFERROR((1+H1320*(YEAR(סימולטור!$C$14)-2020))*F1320,0)</f>
        <v>186.8677583020395</v>
      </c>
    </row>
    <row r="1321" spans="1:11" x14ac:dyDescent="0.2">
      <c r="A1321" s="9">
        <v>17</v>
      </c>
      <c r="B1321" s="9" t="s">
        <v>40</v>
      </c>
      <c r="C1321" s="9">
        <v>75</v>
      </c>
      <c r="D1321" s="9">
        <v>78</v>
      </c>
      <c r="E1321" s="9">
        <v>240.6</v>
      </c>
      <c r="F1321" s="9">
        <v>186.44624185664557</v>
      </c>
      <c r="G1321" s="9">
        <v>2020</v>
      </c>
      <c r="H1321" s="10">
        <v>5.1799482958038575E-4</v>
      </c>
      <c r="K1321" s="9">
        <f>IFERROR((1+H1321*(YEAR(סימולטור!$C$14)-2020))*F1321,0)</f>
        <v>186.44624185664557</v>
      </c>
    </row>
    <row r="1322" spans="1:11" x14ac:dyDescent="0.2">
      <c r="A1322" s="9">
        <v>17</v>
      </c>
      <c r="B1322" s="9" t="s">
        <v>40</v>
      </c>
      <c r="C1322" s="9">
        <v>75</v>
      </c>
      <c r="D1322" s="9">
        <v>79</v>
      </c>
      <c r="E1322" s="9">
        <v>240.6</v>
      </c>
      <c r="F1322" s="9">
        <v>186.10686671457435</v>
      </c>
      <c r="G1322" s="9">
        <v>2020</v>
      </c>
      <c r="H1322" s="10">
        <v>5.0313577292966215E-4</v>
      </c>
      <c r="K1322" s="9">
        <f>IFERROR((1+H1322*(YEAR(סימולטור!$C$14)-2020))*F1322,0)</f>
        <v>186.10686671457435</v>
      </c>
    </row>
    <row r="1323" spans="1:11" x14ac:dyDescent="0.2">
      <c r="A1323" s="9">
        <v>17</v>
      </c>
      <c r="B1323" s="9" t="s">
        <v>40</v>
      </c>
      <c r="C1323" s="9">
        <v>75</v>
      </c>
      <c r="D1323" s="9">
        <v>80</v>
      </c>
      <c r="E1323" s="9">
        <v>240.6</v>
      </c>
      <c r="F1323" s="9">
        <v>185.83835412056919</v>
      </c>
      <c r="G1323" s="9">
        <v>2020</v>
      </c>
      <c r="H1323" s="10">
        <v>4.9060476812896447E-4</v>
      </c>
      <c r="K1323" s="9">
        <f>IFERROR((1+H1323*(YEAR(סימולטור!$C$14)-2020))*F1323,0)</f>
        <v>185.83835412056919</v>
      </c>
    </row>
    <row r="1324" spans="1:11" x14ac:dyDescent="0.2">
      <c r="A1324" s="9">
        <v>17</v>
      </c>
      <c r="B1324" s="9" t="s">
        <v>40</v>
      </c>
      <c r="C1324" s="9">
        <v>75</v>
      </c>
      <c r="D1324" s="9">
        <v>81</v>
      </c>
      <c r="E1324" s="9">
        <v>240.6</v>
      </c>
      <c r="F1324" s="9">
        <v>185.62957721670224</v>
      </c>
      <c r="G1324" s="9">
        <v>2020</v>
      </c>
      <c r="H1324" s="10">
        <v>4.8033947776652381E-4</v>
      </c>
      <c r="K1324" s="9">
        <f>IFERROR((1+H1324*(YEAR(סימולטור!$C$14)-2020))*F1324,0)</f>
        <v>185.62957721670224</v>
      </c>
    </row>
    <row r="1325" spans="1:11" x14ac:dyDescent="0.2">
      <c r="A1325" s="9">
        <v>17</v>
      </c>
      <c r="B1325" s="9" t="s">
        <v>40</v>
      </c>
      <c r="C1325" s="9">
        <v>75</v>
      </c>
      <c r="D1325" s="9">
        <v>82</v>
      </c>
      <c r="E1325" s="9">
        <v>240.6</v>
      </c>
      <c r="F1325" s="9">
        <v>185.47037276195553</v>
      </c>
      <c r="G1325" s="9">
        <v>2020</v>
      </c>
      <c r="H1325" s="10">
        <v>4.7226226497412607E-4</v>
      </c>
      <c r="K1325" s="9">
        <f>IFERROR((1+H1325*(YEAR(סימולטור!$C$14)-2020))*F1325,0)</f>
        <v>185.47037276195553</v>
      </c>
    </row>
    <row r="1326" spans="1:11" x14ac:dyDescent="0.2">
      <c r="A1326" s="9">
        <v>17</v>
      </c>
      <c r="B1326" s="9" t="s">
        <v>40</v>
      </c>
      <c r="C1326" s="9">
        <v>75</v>
      </c>
      <c r="D1326" s="9">
        <v>83</v>
      </c>
      <c r="E1326" s="9">
        <v>240.6</v>
      </c>
      <c r="F1326" s="9">
        <v>185.35118170320817</v>
      </c>
      <c r="G1326" s="9">
        <v>2020</v>
      </c>
      <c r="H1326" s="10">
        <v>4.6613114687389797E-4</v>
      </c>
      <c r="K1326" s="9">
        <f>IFERROR((1+H1326*(YEAR(סימולטור!$C$14)-2020))*F1326,0)</f>
        <v>185.35118170320817</v>
      </c>
    </row>
    <row r="1327" spans="1:11" x14ac:dyDescent="0.2">
      <c r="A1327" s="9">
        <v>17</v>
      </c>
      <c r="B1327" s="9" t="s">
        <v>40</v>
      </c>
      <c r="C1327" s="9">
        <v>75</v>
      </c>
      <c r="D1327" s="9">
        <v>84</v>
      </c>
      <c r="E1327" s="9">
        <v>240.6</v>
      </c>
      <c r="F1327" s="9">
        <v>185.26369558236365</v>
      </c>
      <c r="G1327" s="9">
        <v>2020</v>
      </c>
      <c r="H1327" s="10">
        <v>4.6162943197753401E-4</v>
      </c>
      <c r="K1327" s="9">
        <f>IFERROR((1+H1327*(YEAR(סימולטור!$C$14)-2020))*F1327,0)</f>
        <v>185.26369558236365</v>
      </c>
    </row>
    <row r="1328" spans="1:11" x14ac:dyDescent="0.2">
      <c r="A1328" s="9">
        <v>17</v>
      </c>
      <c r="B1328" s="9" t="s">
        <v>40</v>
      </c>
      <c r="C1328" s="9">
        <v>75</v>
      </c>
      <c r="D1328" s="9">
        <v>85</v>
      </c>
      <c r="E1328" s="9">
        <v>240.6</v>
      </c>
      <c r="F1328" s="9">
        <v>185.2007828837514</v>
      </c>
      <c r="G1328" s="9">
        <v>2020</v>
      </c>
      <c r="H1328" s="10">
        <v>4.5846122838307305E-4</v>
      </c>
      <c r="K1328" s="9">
        <f>IFERROR((1+H1328*(YEAR(סימולטור!$C$14)-2020))*F1328,0)</f>
        <v>185.2007828837514</v>
      </c>
    </row>
    <row r="1329" spans="1:11" x14ac:dyDescent="0.2">
      <c r="A1329" s="9">
        <v>17</v>
      </c>
      <c r="B1329" s="9" t="s">
        <v>40</v>
      </c>
      <c r="C1329" s="9">
        <v>75</v>
      </c>
      <c r="D1329" s="9">
        <v>86</v>
      </c>
      <c r="E1329" s="9">
        <v>240.6</v>
      </c>
      <c r="F1329" s="9">
        <v>185.15651560294268</v>
      </c>
      <c r="G1329" s="9">
        <v>2020</v>
      </c>
      <c r="H1329" s="10">
        <v>4.5632942790038039E-4</v>
      </c>
      <c r="K1329" s="9">
        <f>IFERROR((1+H1329*(YEAR(סימולטור!$C$14)-2020))*F1329,0)</f>
        <v>185.15651560294268</v>
      </c>
    </row>
    <row r="1330" spans="1:11" x14ac:dyDescent="0.2">
      <c r="A1330" s="9">
        <v>17</v>
      </c>
      <c r="B1330" s="9" t="s">
        <v>40</v>
      </c>
      <c r="C1330" s="9">
        <v>75</v>
      </c>
      <c r="D1330" s="9">
        <v>87</v>
      </c>
      <c r="E1330" s="9">
        <v>240.6</v>
      </c>
      <c r="F1330" s="9">
        <v>185.12598055651361</v>
      </c>
      <c r="G1330" s="9">
        <v>2020</v>
      </c>
      <c r="H1330" s="10">
        <v>4.5495974608602245E-4</v>
      </c>
      <c r="K1330" s="9">
        <f>IFERROR((1+H1330*(YEAR(סימולטור!$C$14)-2020))*F1330,0)</f>
        <v>185.12598055651361</v>
      </c>
    </row>
    <row r="1331" spans="1:11" x14ac:dyDescent="0.2">
      <c r="A1331" s="9">
        <v>17</v>
      </c>
      <c r="B1331" s="9" t="s">
        <v>40</v>
      </c>
      <c r="C1331" s="9">
        <v>75</v>
      </c>
      <c r="D1331" s="9">
        <v>88</v>
      </c>
      <c r="E1331" s="9">
        <v>240.6</v>
      </c>
      <c r="F1331" s="9">
        <v>185.10525217833259</v>
      </c>
      <c r="G1331" s="9">
        <v>2020</v>
      </c>
      <c r="H1331" s="10">
        <v>4.5411302238171456E-4</v>
      </c>
      <c r="K1331" s="9">
        <f>IFERROR((1+H1331*(YEAR(סימולטור!$C$14)-2020))*F1331,0)</f>
        <v>185.10525217833259</v>
      </c>
    </row>
    <row r="1332" spans="1:11" x14ac:dyDescent="0.2">
      <c r="A1332" s="9">
        <v>17</v>
      </c>
      <c r="B1332" s="9" t="s">
        <v>40</v>
      </c>
      <c r="C1332" s="9">
        <v>75</v>
      </c>
      <c r="D1332" s="9">
        <v>89</v>
      </c>
      <c r="E1332" s="9">
        <v>240.6</v>
      </c>
      <c r="F1332" s="9">
        <v>185.09138264572584</v>
      </c>
      <c r="G1332" s="9">
        <v>2020</v>
      </c>
      <c r="H1332" s="10">
        <v>4.5361839840601362E-4</v>
      </c>
      <c r="K1332" s="9">
        <f>IFERROR((1+H1332*(YEAR(סימולטור!$C$14)-2020))*F1332,0)</f>
        <v>185.09138264572584</v>
      </c>
    </row>
    <row r="1333" spans="1:11" x14ac:dyDescent="0.2">
      <c r="A1333" s="9">
        <v>17</v>
      </c>
      <c r="B1333" s="9" t="s">
        <v>40</v>
      </c>
      <c r="C1333" s="9">
        <v>75</v>
      </c>
      <c r="D1333" s="9">
        <v>90</v>
      </c>
      <c r="E1333" s="9">
        <v>240.6</v>
      </c>
      <c r="F1333" s="9">
        <v>185.08222583438112</v>
      </c>
      <c r="G1333" s="9">
        <v>2020</v>
      </c>
      <c r="H1333" s="10">
        <v>4.533531244205459E-4</v>
      </c>
      <c r="K1333" s="9">
        <f>IFERROR((1+H1333*(YEAR(סימולטור!$C$14)-2020))*F1333,0)</f>
        <v>185.08222583438112</v>
      </c>
    </row>
    <row r="1334" spans="1:11" x14ac:dyDescent="0.2">
      <c r="A1334" s="9">
        <v>17</v>
      </c>
      <c r="B1334" s="9" t="s">
        <v>40</v>
      </c>
      <c r="C1334" s="9">
        <v>76</v>
      </c>
      <c r="D1334" s="9">
        <v>55</v>
      </c>
      <c r="E1334" s="9">
        <v>240.6</v>
      </c>
      <c r="F1334" s="9">
        <v>216.12347219226433</v>
      </c>
      <c r="G1334" s="9">
        <v>2020</v>
      </c>
      <c r="H1334" s="10">
        <v>6.8483068195043513E-4</v>
      </c>
      <c r="K1334" s="9">
        <f>IFERROR((1+H1334*(YEAR(סימולטור!$C$14)-2020))*F1334,0)</f>
        <v>216.12347219226433</v>
      </c>
    </row>
    <row r="1335" spans="1:11" x14ac:dyDescent="0.2">
      <c r="A1335" s="9">
        <v>17</v>
      </c>
      <c r="B1335" s="9" t="s">
        <v>40</v>
      </c>
      <c r="C1335" s="9">
        <v>76</v>
      </c>
      <c r="D1335" s="9">
        <v>56</v>
      </c>
      <c r="E1335" s="9">
        <v>240.6</v>
      </c>
      <c r="F1335" s="9">
        <v>214.55781369539355</v>
      </c>
      <c r="G1335" s="9">
        <v>2020</v>
      </c>
      <c r="H1335" s="10">
        <v>7.0523053162288856E-4</v>
      </c>
      <c r="K1335" s="9">
        <f>IFERROR((1+H1335*(YEAR(סימולטור!$C$14)-2020))*F1335,0)</f>
        <v>214.55781369539355</v>
      </c>
    </row>
    <row r="1336" spans="1:11" x14ac:dyDescent="0.2">
      <c r="A1336" s="9">
        <v>17</v>
      </c>
      <c r="B1336" s="9" t="s">
        <v>40</v>
      </c>
      <c r="C1336" s="9">
        <v>76</v>
      </c>
      <c r="D1336" s="9">
        <v>57</v>
      </c>
      <c r="E1336" s="9">
        <v>240.6</v>
      </c>
      <c r="F1336" s="9">
        <v>212.93228324858632</v>
      </c>
      <c r="G1336" s="9">
        <v>2020</v>
      </c>
      <c r="H1336" s="10">
        <v>7.2309651516338483E-4</v>
      </c>
      <c r="K1336" s="9">
        <f>IFERROR((1+H1336*(YEAR(סימולטור!$C$14)-2020))*F1336,0)</f>
        <v>212.93228324858632</v>
      </c>
    </row>
    <row r="1337" spans="1:11" x14ac:dyDescent="0.2">
      <c r="A1337" s="9">
        <v>17</v>
      </c>
      <c r="B1337" s="9" t="s">
        <v>40</v>
      </c>
      <c r="C1337" s="9">
        <v>76</v>
      </c>
      <c r="D1337" s="9">
        <v>58</v>
      </c>
      <c r="E1337" s="9">
        <v>240.6</v>
      </c>
      <c r="F1337" s="9">
        <v>211.25604955741744</v>
      </c>
      <c r="G1337" s="9">
        <v>2020</v>
      </c>
      <c r="H1337" s="10">
        <v>7.3807340948327867E-4</v>
      </c>
      <c r="K1337" s="9">
        <f>IFERROR((1+H1337*(YEAR(סימולטור!$C$14)-2020))*F1337,0)</f>
        <v>211.25604955741744</v>
      </c>
    </row>
    <row r="1338" spans="1:11" x14ac:dyDescent="0.2">
      <c r="A1338" s="9">
        <v>17</v>
      </c>
      <c r="B1338" s="9" t="s">
        <v>40</v>
      </c>
      <c r="C1338" s="9">
        <v>76</v>
      </c>
      <c r="D1338" s="9">
        <v>59</v>
      </c>
      <c r="E1338" s="9">
        <v>240.6</v>
      </c>
      <c r="F1338" s="9">
        <v>209.53823837431923</v>
      </c>
      <c r="G1338" s="9">
        <v>2020</v>
      </c>
      <c r="H1338" s="10">
        <v>7.4999038419175617E-4</v>
      </c>
      <c r="K1338" s="9">
        <f>IFERROR((1+H1338*(YEAR(סימולטור!$C$14)-2020))*F1338,0)</f>
        <v>209.53823837431923</v>
      </c>
    </row>
    <row r="1339" spans="1:11" x14ac:dyDescent="0.2">
      <c r="A1339" s="9">
        <v>17</v>
      </c>
      <c r="B1339" s="9" t="s">
        <v>40</v>
      </c>
      <c r="C1339" s="9">
        <v>76</v>
      </c>
      <c r="D1339" s="9">
        <v>60</v>
      </c>
      <c r="E1339" s="9">
        <v>240.6</v>
      </c>
      <c r="F1339" s="9">
        <v>207.79059192301935</v>
      </c>
      <c r="G1339" s="9">
        <v>2020</v>
      </c>
      <c r="H1339" s="10">
        <v>7.5843637894006154E-4</v>
      </c>
      <c r="K1339" s="9">
        <f>IFERROR((1+H1339*(YEAR(סימולטור!$C$14)-2020))*F1339,0)</f>
        <v>207.79059192301935</v>
      </c>
    </row>
    <row r="1340" spans="1:11" x14ac:dyDescent="0.2">
      <c r="A1340" s="9">
        <v>17</v>
      </c>
      <c r="B1340" s="9" t="s">
        <v>40</v>
      </c>
      <c r="C1340" s="9">
        <v>76</v>
      </c>
      <c r="D1340" s="9">
        <v>61</v>
      </c>
      <c r="E1340" s="9">
        <v>240.6</v>
      </c>
      <c r="F1340" s="9">
        <v>206.02457487811006</v>
      </c>
      <c r="G1340" s="9">
        <v>2020</v>
      </c>
      <c r="H1340" s="10">
        <v>7.6335999754619497E-4</v>
      </c>
      <c r="K1340" s="9">
        <f>IFERROR((1+H1340*(YEAR(סימולטור!$C$14)-2020))*F1340,0)</f>
        <v>206.02457487811006</v>
      </c>
    </row>
    <row r="1341" spans="1:11" x14ac:dyDescent="0.2">
      <c r="A1341" s="9">
        <v>17</v>
      </c>
      <c r="B1341" s="9" t="s">
        <v>40</v>
      </c>
      <c r="C1341" s="9">
        <v>76</v>
      </c>
      <c r="D1341" s="9">
        <v>62</v>
      </c>
      <c r="E1341" s="9">
        <v>240.6</v>
      </c>
      <c r="F1341" s="9">
        <v>204.25243985420917</v>
      </c>
      <c r="G1341" s="9">
        <v>2020</v>
      </c>
      <c r="H1341" s="10">
        <v>7.6454827210584836E-4</v>
      </c>
      <c r="K1341" s="9">
        <f>IFERROR((1+H1341*(YEAR(סימולטור!$C$14)-2020))*F1341,0)</f>
        <v>204.25243985420917</v>
      </c>
    </row>
    <row r="1342" spans="1:11" x14ac:dyDescent="0.2">
      <c r="A1342" s="9">
        <v>17</v>
      </c>
      <c r="B1342" s="9" t="s">
        <v>40</v>
      </c>
      <c r="C1342" s="9">
        <v>76</v>
      </c>
      <c r="D1342" s="9">
        <v>63</v>
      </c>
      <c r="E1342" s="9">
        <v>240.6</v>
      </c>
      <c r="F1342" s="9">
        <v>202.48821054380298</v>
      </c>
      <c r="G1342" s="9">
        <v>2020</v>
      </c>
      <c r="H1342" s="10">
        <v>7.6202910048478651E-4</v>
      </c>
      <c r="K1342" s="9">
        <f>IFERROR((1+H1342*(YEAR(סימולטור!$C$14)-2020))*F1342,0)</f>
        <v>202.48821054380298</v>
      </c>
    </row>
    <row r="1343" spans="1:11" x14ac:dyDescent="0.2">
      <c r="A1343" s="9">
        <v>17</v>
      </c>
      <c r="B1343" s="9" t="s">
        <v>40</v>
      </c>
      <c r="C1343" s="9">
        <v>76</v>
      </c>
      <c r="D1343" s="9">
        <v>64</v>
      </c>
      <c r="E1343" s="9">
        <v>240.6</v>
      </c>
      <c r="F1343" s="9">
        <v>200.74566703561183</v>
      </c>
      <c r="G1343" s="9">
        <v>2020</v>
      </c>
      <c r="H1343" s="10">
        <v>7.557522407484502E-4</v>
      </c>
      <c r="K1343" s="9">
        <f>IFERROR((1+H1343*(YEAR(סימולטור!$C$14)-2020))*F1343,0)</f>
        <v>200.74566703561183</v>
      </c>
    </row>
    <row r="1344" spans="1:11" x14ac:dyDescent="0.2">
      <c r="A1344" s="9">
        <v>17</v>
      </c>
      <c r="B1344" s="9" t="s">
        <v>40</v>
      </c>
      <c r="C1344" s="9">
        <v>76</v>
      </c>
      <c r="D1344" s="9">
        <v>65</v>
      </c>
      <c r="E1344" s="9">
        <v>240.6</v>
      </c>
      <c r="F1344" s="9">
        <v>199.03975375666738</v>
      </c>
      <c r="G1344" s="9">
        <v>2020</v>
      </c>
      <c r="H1344" s="10">
        <v>7.4583533414159301E-4</v>
      </c>
      <c r="K1344" s="9">
        <f>IFERROR((1+H1344*(YEAR(סימולטור!$C$14)-2020))*F1344,0)</f>
        <v>199.03975375666738</v>
      </c>
    </row>
    <row r="1345" spans="1:11" x14ac:dyDescent="0.2">
      <c r="A1345" s="9">
        <v>17</v>
      </c>
      <c r="B1345" s="9" t="s">
        <v>40</v>
      </c>
      <c r="C1345" s="9">
        <v>76</v>
      </c>
      <c r="D1345" s="9">
        <v>66</v>
      </c>
      <c r="E1345" s="9">
        <v>240.6</v>
      </c>
      <c r="F1345" s="9">
        <v>197.38376966381398</v>
      </c>
      <c r="G1345" s="9">
        <v>2020</v>
      </c>
      <c r="H1345" s="10">
        <v>7.3244005214396623E-4</v>
      </c>
      <c r="K1345" s="9">
        <f>IFERROR((1+H1345*(YEAR(סימולטור!$C$14)-2020))*F1345,0)</f>
        <v>197.38376966381398</v>
      </c>
    </row>
    <row r="1346" spans="1:11" x14ac:dyDescent="0.2">
      <c r="A1346" s="9">
        <v>17</v>
      </c>
      <c r="B1346" s="9" t="s">
        <v>40</v>
      </c>
      <c r="C1346" s="9">
        <v>76</v>
      </c>
      <c r="D1346" s="9">
        <v>67</v>
      </c>
      <c r="E1346" s="9">
        <v>240.6</v>
      </c>
      <c r="F1346" s="9">
        <v>195.78578482958358</v>
      </c>
      <c r="G1346" s="9">
        <v>2020</v>
      </c>
      <c r="H1346" s="10">
        <v>7.1601497306637309E-4</v>
      </c>
      <c r="K1346" s="9">
        <f>IFERROR((1+H1346*(YEAR(סימולטור!$C$14)-2020))*F1346,0)</f>
        <v>195.78578482958358</v>
      </c>
    </row>
    <row r="1347" spans="1:11" x14ac:dyDescent="0.2">
      <c r="A1347" s="9">
        <v>17</v>
      </c>
      <c r="B1347" s="9" t="s">
        <v>40</v>
      </c>
      <c r="C1347" s="9">
        <v>76</v>
      </c>
      <c r="D1347" s="9">
        <v>68</v>
      </c>
      <c r="E1347" s="9">
        <v>240.6</v>
      </c>
      <c r="F1347" s="9">
        <v>194.26147680989857</v>
      </c>
      <c r="G1347" s="9">
        <v>2020</v>
      </c>
      <c r="H1347" s="10">
        <v>6.9664187005914898E-4</v>
      </c>
      <c r="K1347" s="9">
        <f>IFERROR((1+H1347*(YEAR(סימולטור!$C$14)-2020))*F1347,0)</f>
        <v>194.26147680989857</v>
      </c>
    </row>
    <row r="1348" spans="1:11" x14ac:dyDescent="0.2">
      <c r="A1348" s="9">
        <v>17</v>
      </c>
      <c r="B1348" s="9" t="s">
        <v>40</v>
      </c>
      <c r="C1348" s="9">
        <v>76</v>
      </c>
      <c r="D1348" s="9">
        <v>69</v>
      </c>
      <c r="E1348" s="9">
        <v>240.6</v>
      </c>
      <c r="F1348" s="9">
        <v>192.82520069416589</v>
      </c>
      <c r="G1348" s="9">
        <v>2020</v>
      </c>
      <c r="H1348" s="10">
        <v>6.7488723359951093E-4</v>
      </c>
      <c r="K1348" s="9">
        <f>IFERROR((1+H1348*(YEAR(סימולטור!$C$14)-2020))*F1348,0)</f>
        <v>192.82520069416589</v>
      </c>
    </row>
    <row r="1349" spans="1:11" x14ac:dyDescent="0.2">
      <c r="A1349" s="9">
        <v>17</v>
      </c>
      <c r="B1349" s="9" t="s">
        <v>40</v>
      </c>
      <c r="C1349" s="9">
        <v>76</v>
      </c>
      <c r="D1349" s="9">
        <v>70</v>
      </c>
      <c r="E1349" s="9">
        <v>240.6</v>
      </c>
      <c r="F1349" s="9">
        <v>191.48801620323749</v>
      </c>
      <c r="G1349" s="9">
        <v>2020</v>
      </c>
      <c r="H1349" s="10">
        <v>6.5109285015842319E-4</v>
      </c>
      <c r="K1349" s="9">
        <f>IFERROR((1+H1349*(YEAR(סימולטור!$C$14)-2020))*F1349,0)</f>
        <v>191.48801620323749</v>
      </c>
    </row>
    <row r="1350" spans="1:11" x14ac:dyDescent="0.2">
      <c r="A1350" s="9">
        <v>17</v>
      </c>
      <c r="B1350" s="9" t="s">
        <v>40</v>
      </c>
      <c r="C1350" s="9">
        <v>76</v>
      </c>
      <c r="D1350" s="9">
        <v>71</v>
      </c>
      <c r="E1350" s="9">
        <v>240.6</v>
      </c>
      <c r="F1350" s="9">
        <v>190.2592383815265</v>
      </c>
      <c r="G1350" s="9">
        <v>2020</v>
      </c>
      <c r="H1350" s="10">
        <v>6.2560443633769198E-4</v>
      </c>
      <c r="K1350" s="9">
        <f>IFERROR((1+H1350*(YEAR(סימולטור!$C$14)-2020))*F1350,0)</f>
        <v>190.2592383815265</v>
      </c>
    </row>
    <row r="1351" spans="1:11" x14ac:dyDescent="0.2">
      <c r="A1351" s="9">
        <v>17</v>
      </c>
      <c r="B1351" s="9" t="s">
        <v>40</v>
      </c>
      <c r="C1351" s="9">
        <v>76</v>
      </c>
      <c r="D1351" s="9">
        <v>72</v>
      </c>
      <c r="E1351" s="9">
        <v>240.6</v>
      </c>
      <c r="F1351" s="9">
        <v>189.14440018744077</v>
      </c>
      <c r="G1351" s="9">
        <v>2020</v>
      </c>
      <c r="H1351" s="10">
        <v>5.9927944669983465E-4</v>
      </c>
      <c r="K1351" s="9">
        <f>IFERROR((1+H1351*(YEAR(סימולטור!$C$14)-2020))*F1351,0)</f>
        <v>189.14440018744077</v>
      </c>
    </row>
    <row r="1352" spans="1:11" x14ac:dyDescent="0.2">
      <c r="A1352" s="9">
        <v>17</v>
      </c>
      <c r="B1352" s="9" t="s">
        <v>40</v>
      </c>
      <c r="C1352" s="9">
        <v>76</v>
      </c>
      <c r="D1352" s="9">
        <v>73</v>
      </c>
      <c r="E1352" s="9">
        <v>240.6</v>
      </c>
      <c r="F1352" s="9">
        <v>188.14865831772673</v>
      </c>
      <c r="G1352" s="9">
        <v>2020</v>
      </c>
      <c r="H1352" s="10">
        <v>5.7265489448295897E-4</v>
      </c>
      <c r="K1352" s="9">
        <f>IFERROR((1+H1352*(YEAR(סימולטור!$C$14)-2020))*F1352,0)</f>
        <v>188.14865831772673</v>
      </c>
    </row>
    <row r="1353" spans="1:11" x14ac:dyDescent="0.2">
      <c r="A1353" s="9">
        <v>17</v>
      </c>
      <c r="B1353" s="9" t="s">
        <v>40</v>
      </c>
      <c r="C1353" s="9">
        <v>76</v>
      </c>
      <c r="D1353" s="9">
        <v>74</v>
      </c>
      <c r="E1353" s="9">
        <v>240.6</v>
      </c>
      <c r="F1353" s="9">
        <v>187.27359560181606</v>
      </c>
      <c r="G1353" s="9">
        <v>2020</v>
      </c>
      <c r="H1353" s="10">
        <v>5.4631579867761093E-4</v>
      </c>
      <c r="K1353" s="9">
        <f>IFERROR((1+H1353*(YEAR(סימולטור!$C$14)-2020))*F1353,0)</f>
        <v>187.27359560181606</v>
      </c>
    </row>
    <row r="1354" spans="1:11" x14ac:dyDescent="0.2">
      <c r="A1354" s="9">
        <v>17</v>
      </c>
      <c r="B1354" s="9" t="s">
        <v>40</v>
      </c>
      <c r="C1354" s="9">
        <v>76</v>
      </c>
      <c r="D1354" s="9">
        <v>75</v>
      </c>
      <c r="E1354" s="9">
        <v>240.6</v>
      </c>
      <c r="F1354" s="9">
        <v>186.51738799462359</v>
      </c>
      <c r="G1354" s="9">
        <v>2020</v>
      </c>
      <c r="H1354" s="10">
        <v>5.2096835168543459E-4</v>
      </c>
      <c r="K1354" s="9">
        <f>IFERROR((1+H1354*(YEAR(סימולטור!$C$14)-2020))*F1354,0)</f>
        <v>186.51738799462359</v>
      </c>
    </row>
    <row r="1355" spans="1:11" x14ac:dyDescent="0.2">
      <c r="A1355" s="9">
        <v>17</v>
      </c>
      <c r="B1355" s="9" t="s">
        <v>40</v>
      </c>
      <c r="C1355" s="9">
        <v>76</v>
      </c>
      <c r="D1355" s="9">
        <v>76</v>
      </c>
      <c r="E1355" s="9">
        <v>240.6</v>
      </c>
      <c r="F1355" s="9">
        <v>185.87616401779192</v>
      </c>
      <c r="G1355" s="9">
        <v>2020</v>
      </c>
      <c r="H1355" s="10">
        <v>4.9714023546581479E-4</v>
      </c>
      <c r="K1355" s="9">
        <f>IFERROR((1+H1355*(YEAR(סימולטור!$C$14)-2020))*F1355,0)</f>
        <v>185.87616401779192</v>
      </c>
    </row>
    <row r="1356" spans="1:11" x14ac:dyDescent="0.2">
      <c r="A1356" s="9">
        <v>17</v>
      </c>
      <c r="B1356" s="9" t="s">
        <v>40</v>
      </c>
      <c r="C1356" s="9">
        <v>76</v>
      </c>
      <c r="D1356" s="9">
        <v>77</v>
      </c>
      <c r="E1356" s="9">
        <v>240.6</v>
      </c>
      <c r="F1356" s="9">
        <v>185.34032861222005</v>
      </c>
      <c r="G1356" s="9">
        <v>2020</v>
      </c>
      <c r="H1356" s="10">
        <v>4.7535700390298713E-4</v>
      </c>
      <c r="K1356" s="9">
        <f>IFERROR((1+H1356*(YEAR(סימולטור!$C$14)-2020))*F1356,0)</f>
        <v>185.34032861222005</v>
      </c>
    </row>
    <row r="1357" spans="1:11" x14ac:dyDescent="0.2">
      <c r="A1357" s="9">
        <v>17</v>
      </c>
      <c r="B1357" s="9" t="s">
        <v>40</v>
      </c>
      <c r="C1357" s="9">
        <v>76</v>
      </c>
      <c r="D1357" s="9">
        <v>78</v>
      </c>
      <c r="E1357" s="9">
        <v>240.6</v>
      </c>
      <c r="F1357" s="9">
        <v>184.89985905530816</v>
      </c>
      <c r="G1357" s="9">
        <v>2020</v>
      </c>
      <c r="H1357" s="10">
        <v>4.5590178177694769E-4</v>
      </c>
      <c r="K1357" s="9">
        <f>IFERROR((1+H1357*(YEAR(סימולטור!$C$14)-2020))*F1357,0)</f>
        <v>184.89985905530816</v>
      </c>
    </row>
    <row r="1358" spans="1:11" x14ac:dyDescent="0.2">
      <c r="A1358" s="9">
        <v>17</v>
      </c>
      <c r="B1358" s="9" t="s">
        <v>40</v>
      </c>
      <c r="C1358" s="9">
        <v>76</v>
      </c>
      <c r="D1358" s="9">
        <v>79</v>
      </c>
      <c r="E1358" s="9">
        <v>240.6</v>
      </c>
      <c r="F1358" s="9">
        <v>184.54463538855754</v>
      </c>
      <c r="G1358" s="9">
        <v>2020</v>
      </c>
      <c r="H1358" s="10">
        <v>4.3898602229336202E-4</v>
      </c>
      <c r="K1358" s="9">
        <f>IFERROR((1+H1358*(YEAR(סימולטור!$C$14)-2020))*F1358,0)</f>
        <v>184.54463538855754</v>
      </c>
    </row>
    <row r="1359" spans="1:11" x14ac:dyDescent="0.2">
      <c r="A1359" s="9">
        <v>17</v>
      </c>
      <c r="B1359" s="9" t="s">
        <v>40</v>
      </c>
      <c r="C1359" s="9">
        <v>76</v>
      </c>
      <c r="D1359" s="9">
        <v>80</v>
      </c>
      <c r="E1359" s="9">
        <v>240.6</v>
      </c>
      <c r="F1359" s="9">
        <v>184.26311958774744</v>
      </c>
      <c r="G1359" s="9">
        <v>2020</v>
      </c>
      <c r="H1359" s="10">
        <v>4.2470610524567883E-4</v>
      </c>
      <c r="K1359" s="9">
        <f>IFERROR((1+H1359*(YEAR(סימולטור!$C$14)-2020))*F1359,0)</f>
        <v>184.26311958774744</v>
      </c>
    </row>
    <row r="1360" spans="1:11" x14ac:dyDescent="0.2">
      <c r="A1360" s="9">
        <v>17</v>
      </c>
      <c r="B1360" s="9" t="s">
        <v>40</v>
      </c>
      <c r="C1360" s="9">
        <v>76</v>
      </c>
      <c r="D1360" s="9">
        <v>81</v>
      </c>
      <c r="E1360" s="9">
        <v>240.6</v>
      </c>
      <c r="F1360" s="9">
        <v>184.04387265882494</v>
      </c>
      <c r="G1360" s="9">
        <v>2020</v>
      </c>
      <c r="H1360" s="10">
        <v>4.129905209781917E-4</v>
      </c>
      <c r="K1360" s="9">
        <f>IFERROR((1+H1360*(YEAR(סימולטור!$C$14)-2020))*F1360,0)</f>
        <v>184.04387265882494</v>
      </c>
    </row>
    <row r="1361" spans="1:11" x14ac:dyDescent="0.2">
      <c r="A1361" s="9">
        <v>17</v>
      </c>
      <c r="B1361" s="9" t="s">
        <v>40</v>
      </c>
      <c r="C1361" s="9">
        <v>76</v>
      </c>
      <c r="D1361" s="9">
        <v>82</v>
      </c>
      <c r="E1361" s="9">
        <v>240.6</v>
      </c>
      <c r="F1361" s="9">
        <v>183.87641024390001</v>
      </c>
      <c r="G1361" s="9">
        <v>2020</v>
      </c>
      <c r="H1361" s="10">
        <v>4.037493378384308E-4</v>
      </c>
      <c r="K1361" s="9">
        <f>IFERROR((1+H1361*(YEAR(סימולטור!$C$14)-2020))*F1361,0)</f>
        <v>183.87641024390001</v>
      </c>
    </row>
    <row r="1362" spans="1:11" x14ac:dyDescent="0.2">
      <c r="A1362" s="9">
        <v>17</v>
      </c>
      <c r="B1362" s="9" t="s">
        <v>40</v>
      </c>
      <c r="C1362" s="9">
        <v>76</v>
      </c>
      <c r="D1362" s="9">
        <v>83</v>
      </c>
      <c r="E1362" s="9">
        <v>240.6</v>
      </c>
      <c r="F1362" s="9">
        <v>183.75083176873781</v>
      </c>
      <c r="G1362" s="9">
        <v>2020</v>
      </c>
      <c r="H1362" s="10">
        <v>3.9671163018910755E-4</v>
      </c>
      <c r="K1362" s="9">
        <f>IFERROR((1+H1362*(YEAR(סימולטור!$C$14)-2020))*F1362,0)</f>
        <v>183.75083176873781</v>
      </c>
    </row>
    <row r="1363" spans="1:11" x14ac:dyDescent="0.2">
      <c r="A1363" s="9">
        <v>17</v>
      </c>
      <c r="B1363" s="9" t="s">
        <v>40</v>
      </c>
      <c r="C1363" s="9">
        <v>76</v>
      </c>
      <c r="D1363" s="9">
        <v>84</v>
      </c>
      <c r="E1363" s="9">
        <v>240.6</v>
      </c>
      <c r="F1363" s="9">
        <v>183.65850701910705</v>
      </c>
      <c r="G1363" s="9">
        <v>2020</v>
      </c>
      <c r="H1363" s="10">
        <v>3.9152399080702736E-4</v>
      </c>
      <c r="K1363" s="9">
        <f>IFERROR((1+H1363*(YEAR(סימולטור!$C$14)-2020))*F1363,0)</f>
        <v>183.65850701910705</v>
      </c>
    </row>
    <row r="1364" spans="1:11" x14ac:dyDescent="0.2">
      <c r="A1364" s="9">
        <v>17</v>
      </c>
      <c r="B1364" s="9" t="s">
        <v>40</v>
      </c>
      <c r="C1364" s="9">
        <v>76</v>
      </c>
      <c r="D1364" s="9">
        <v>85</v>
      </c>
      <c r="E1364" s="9">
        <v>240.6</v>
      </c>
      <c r="F1364" s="9">
        <v>183.59200546122935</v>
      </c>
      <c r="G1364" s="9">
        <v>2020</v>
      </c>
      <c r="H1364" s="10">
        <v>3.8785412293889634E-4</v>
      </c>
      <c r="K1364" s="9">
        <f>IFERROR((1+H1364*(YEAR(סימולטור!$C$14)-2020))*F1364,0)</f>
        <v>183.59200546122935</v>
      </c>
    </row>
    <row r="1365" spans="1:11" x14ac:dyDescent="0.2">
      <c r="A1365" s="9">
        <v>17</v>
      </c>
      <c r="B1365" s="9" t="s">
        <v>40</v>
      </c>
      <c r="C1365" s="9">
        <v>76</v>
      </c>
      <c r="D1365" s="9">
        <v>86</v>
      </c>
      <c r="E1365" s="9">
        <v>240.6</v>
      </c>
      <c r="F1365" s="9">
        <v>183.54513244050165</v>
      </c>
      <c r="G1365" s="9">
        <v>2020</v>
      </c>
      <c r="H1365" s="10">
        <v>3.8536795032883712E-4</v>
      </c>
      <c r="K1365" s="9">
        <f>IFERROR((1+H1365*(YEAR(סימולטור!$C$14)-2020))*F1365,0)</f>
        <v>183.54513244050165</v>
      </c>
    </row>
    <row r="1366" spans="1:11" x14ac:dyDescent="0.2">
      <c r="A1366" s="9">
        <v>17</v>
      </c>
      <c r="B1366" s="9" t="s">
        <v>40</v>
      </c>
      <c r="C1366" s="9">
        <v>76</v>
      </c>
      <c r="D1366" s="9">
        <v>87</v>
      </c>
      <c r="E1366" s="9">
        <v>240.6</v>
      </c>
      <c r="F1366" s="9">
        <v>183.51273604077804</v>
      </c>
      <c r="G1366" s="9">
        <v>2020</v>
      </c>
      <c r="H1366" s="10">
        <v>3.8375554673378178E-4</v>
      </c>
      <c r="K1366" s="9">
        <f>IFERROR((1+H1366*(YEAR(סימולטור!$C$14)-2020))*F1366,0)</f>
        <v>183.51273604077804</v>
      </c>
    </row>
    <row r="1367" spans="1:11" x14ac:dyDescent="0.2">
      <c r="A1367" s="9">
        <v>17</v>
      </c>
      <c r="B1367" s="9" t="s">
        <v>40</v>
      </c>
      <c r="C1367" s="9">
        <v>76</v>
      </c>
      <c r="D1367" s="9">
        <v>88</v>
      </c>
      <c r="E1367" s="9">
        <v>240.6</v>
      </c>
      <c r="F1367" s="9">
        <v>183.4906887743513</v>
      </c>
      <c r="G1367" s="9">
        <v>2020</v>
      </c>
      <c r="H1367" s="10">
        <v>3.8274586593485874E-4</v>
      </c>
      <c r="K1367" s="9">
        <f>IFERROR((1+H1367*(YEAR(סימולטור!$C$14)-2020))*F1367,0)</f>
        <v>183.4906887743513</v>
      </c>
    </row>
    <row r="1368" spans="1:11" x14ac:dyDescent="0.2">
      <c r="A1368" s="9">
        <v>17</v>
      </c>
      <c r="B1368" s="9" t="s">
        <v>40</v>
      </c>
      <c r="C1368" s="9">
        <v>76</v>
      </c>
      <c r="D1368" s="9">
        <v>89</v>
      </c>
      <c r="E1368" s="9">
        <v>240.6</v>
      </c>
      <c r="F1368" s="9">
        <v>183.47589009924332</v>
      </c>
      <c r="G1368" s="9">
        <v>2020</v>
      </c>
      <c r="H1368" s="10">
        <v>3.8214479673990583E-4</v>
      </c>
      <c r="K1368" s="9">
        <f>IFERROR((1+H1368*(YEAR(סימולטור!$C$14)-2020))*F1368,0)</f>
        <v>183.47589009924332</v>
      </c>
    </row>
    <row r="1369" spans="1:11" x14ac:dyDescent="0.2">
      <c r="A1369" s="9">
        <v>17</v>
      </c>
      <c r="B1369" s="9" t="s">
        <v>40</v>
      </c>
      <c r="C1369" s="9">
        <v>76</v>
      </c>
      <c r="D1369" s="9">
        <v>90</v>
      </c>
      <c r="E1369" s="9">
        <v>240.6</v>
      </c>
      <c r="F1369" s="9">
        <v>183.46607937296295</v>
      </c>
      <c r="G1369" s="9">
        <v>2020</v>
      </c>
      <c r="H1369" s="10">
        <v>3.8181232239879021E-4</v>
      </c>
      <c r="K1369" s="9">
        <f>IFERROR((1+H1369*(YEAR(סימולטור!$C$14)-2020))*F1369,0)</f>
        <v>183.46607937296295</v>
      </c>
    </row>
    <row r="1370" spans="1:11" x14ac:dyDescent="0.2">
      <c r="A1370" s="9">
        <v>17</v>
      </c>
      <c r="B1370" s="9" t="s">
        <v>40</v>
      </c>
      <c r="C1370" s="9">
        <v>77</v>
      </c>
      <c r="D1370" s="9">
        <v>55</v>
      </c>
      <c r="E1370" s="9">
        <v>240.6</v>
      </c>
      <c r="F1370" s="9">
        <v>215.10558639247824</v>
      </c>
      <c r="G1370" s="9">
        <v>2020</v>
      </c>
      <c r="H1370" s="10">
        <v>6.5681932163432844E-4</v>
      </c>
      <c r="K1370" s="9">
        <f>IFERROR((1+H1370*(YEAR(סימולטור!$C$14)-2020))*F1370,0)</f>
        <v>215.10558639247824</v>
      </c>
    </row>
    <row r="1371" spans="1:11" x14ac:dyDescent="0.2">
      <c r="A1371" s="9">
        <v>17</v>
      </c>
      <c r="B1371" s="9" t="s">
        <v>40</v>
      </c>
      <c r="C1371" s="9">
        <v>77</v>
      </c>
      <c r="D1371" s="9">
        <v>56</v>
      </c>
      <c r="E1371" s="9">
        <v>240.6</v>
      </c>
      <c r="F1371" s="9">
        <v>213.57280871375752</v>
      </c>
      <c r="G1371" s="9">
        <v>2020</v>
      </c>
      <c r="H1371" s="10">
        <v>6.7865231135790492E-4</v>
      </c>
      <c r="K1371" s="9">
        <f>IFERROR((1+H1371*(YEAR(סימולטור!$C$14)-2020))*F1371,0)</f>
        <v>213.57280871375752</v>
      </c>
    </row>
    <row r="1372" spans="1:11" x14ac:dyDescent="0.2">
      <c r="A1372" s="9">
        <v>17</v>
      </c>
      <c r="B1372" s="9" t="s">
        <v>40</v>
      </c>
      <c r="C1372" s="9">
        <v>77</v>
      </c>
      <c r="D1372" s="9">
        <v>57</v>
      </c>
      <c r="E1372" s="9">
        <v>240.6</v>
      </c>
      <c r="F1372" s="9">
        <v>211.97405797163302</v>
      </c>
      <c r="G1372" s="9">
        <v>2020</v>
      </c>
      <c r="H1372" s="10">
        <v>6.9787632425958809E-4</v>
      </c>
      <c r="K1372" s="9">
        <f>IFERROR((1+H1372*(YEAR(סימולטור!$C$14)-2020))*F1372,0)</f>
        <v>211.97405797163302</v>
      </c>
    </row>
    <row r="1373" spans="1:11" x14ac:dyDescent="0.2">
      <c r="A1373" s="9">
        <v>17</v>
      </c>
      <c r="B1373" s="9" t="s">
        <v>40</v>
      </c>
      <c r="C1373" s="9">
        <v>77</v>
      </c>
      <c r="D1373" s="9">
        <v>58</v>
      </c>
      <c r="E1373" s="9">
        <v>240.6</v>
      </c>
      <c r="F1373" s="9">
        <v>210.3182484246235</v>
      </c>
      <c r="G1373" s="9">
        <v>2020</v>
      </c>
      <c r="H1373" s="10">
        <v>7.1406641227280386E-4</v>
      </c>
      <c r="K1373" s="9">
        <f>IFERROR((1+H1373*(YEAR(סימולטור!$C$14)-2020))*F1373,0)</f>
        <v>210.3182484246235</v>
      </c>
    </row>
    <row r="1374" spans="1:11" x14ac:dyDescent="0.2">
      <c r="A1374" s="9">
        <v>17</v>
      </c>
      <c r="B1374" s="9" t="s">
        <v>40</v>
      </c>
      <c r="C1374" s="9">
        <v>77</v>
      </c>
      <c r="D1374" s="9">
        <v>59</v>
      </c>
      <c r="E1374" s="9">
        <v>240.6</v>
      </c>
      <c r="F1374" s="9">
        <v>208.61442079035129</v>
      </c>
      <c r="G1374" s="9">
        <v>2020</v>
      </c>
      <c r="H1374" s="10">
        <v>7.26973165860927E-4</v>
      </c>
      <c r="K1374" s="9">
        <f>IFERROR((1+H1374*(YEAR(סימולטור!$C$14)-2020))*F1374,0)</f>
        <v>208.61442079035129</v>
      </c>
    </row>
    <row r="1375" spans="1:11" x14ac:dyDescent="0.2">
      <c r="A1375" s="9">
        <v>17</v>
      </c>
      <c r="B1375" s="9" t="s">
        <v>40</v>
      </c>
      <c r="C1375" s="9">
        <v>77</v>
      </c>
      <c r="D1375" s="9">
        <v>60</v>
      </c>
      <c r="E1375" s="9">
        <v>240.6</v>
      </c>
      <c r="F1375" s="9">
        <v>206.8743584904098</v>
      </c>
      <c r="G1375" s="9">
        <v>2020</v>
      </c>
      <c r="H1375" s="10">
        <v>7.3611975994180353E-4</v>
      </c>
      <c r="K1375" s="9">
        <f>IFERROR((1+H1375*(YEAR(סימולטור!$C$14)-2020))*F1375,0)</f>
        <v>206.8743584904098</v>
      </c>
    </row>
    <row r="1376" spans="1:11" x14ac:dyDescent="0.2">
      <c r="A1376" s="9">
        <v>17</v>
      </c>
      <c r="B1376" s="9" t="s">
        <v>40</v>
      </c>
      <c r="C1376" s="9">
        <v>77</v>
      </c>
      <c r="D1376" s="9">
        <v>61</v>
      </c>
      <c r="E1376" s="9">
        <v>240.6</v>
      </c>
      <c r="F1376" s="9">
        <v>205.10966612609641</v>
      </c>
      <c r="G1376" s="9">
        <v>2020</v>
      </c>
      <c r="H1376" s="10">
        <v>7.4139325037873133E-4</v>
      </c>
      <c r="K1376" s="9">
        <f>IFERROR((1+H1376*(YEAR(סימולטור!$C$14)-2020))*F1376,0)</f>
        <v>205.10966612609641</v>
      </c>
    </row>
    <row r="1377" spans="1:11" x14ac:dyDescent="0.2">
      <c r="A1377" s="9">
        <v>17</v>
      </c>
      <c r="B1377" s="9" t="s">
        <v>40</v>
      </c>
      <c r="C1377" s="9">
        <v>77</v>
      </c>
      <c r="D1377" s="9">
        <v>62</v>
      </c>
      <c r="E1377" s="9">
        <v>240.6</v>
      </c>
      <c r="F1377" s="9">
        <v>203.33285963580619</v>
      </c>
      <c r="G1377" s="9">
        <v>2020</v>
      </c>
      <c r="H1377" s="10">
        <v>7.425373548098262E-4</v>
      </c>
      <c r="K1377" s="9">
        <f>IFERROR((1+H1377*(YEAR(סימולטור!$C$14)-2020))*F1377,0)</f>
        <v>203.33285963580619</v>
      </c>
    </row>
    <row r="1378" spans="1:11" x14ac:dyDescent="0.2">
      <c r="A1378" s="9">
        <v>17</v>
      </c>
      <c r="B1378" s="9" t="s">
        <v>40</v>
      </c>
      <c r="C1378" s="9">
        <v>77</v>
      </c>
      <c r="D1378" s="9">
        <v>63</v>
      </c>
      <c r="E1378" s="9">
        <v>240.6</v>
      </c>
      <c r="F1378" s="9">
        <v>201.55827337269895</v>
      </c>
      <c r="G1378" s="9">
        <v>2020</v>
      </c>
      <c r="H1378" s="10">
        <v>7.3954433411217474E-4</v>
      </c>
      <c r="K1378" s="9">
        <f>IFERROR((1+H1378*(YEAR(סימולטור!$C$14)-2020))*F1378,0)</f>
        <v>201.55827337269895</v>
      </c>
    </row>
    <row r="1379" spans="1:11" x14ac:dyDescent="0.2">
      <c r="A1379" s="9">
        <v>17</v>
      </c>
      <c r="B1379" s="9" t="s">
        <v>40</v>
      </c>
      <c r="C1379" s="9">
        <v>77</v>
      </c>
      <c r="D1379" s="9">
        <v>64</v>
      </c>
      <c r="E1379" s="9">
        <v>240.6</v>
      </c>
      <c r="F1379" s="9">
        <v>199.80019071040533</v>
      </c>
      <c r="G1379" s="9">
        <v>2020</v>
      </c>
      <c r="H1379" s="10">
        <v>7.32347416628723E-4</v>
      </c>
      <c r="K1379" s="9">
        <f>IFERROR((1+H1379*(YEAR(סימולטור!$C$14)-2020))*F1379,0)</f>
        <v>199.80019071040533</v>
      </c>
    </row>
    <row r="1380" spans="1:11" x14ac:dyDescent="0.2">
      <c r="A1380" s="9">
        <v>17</v>
      </c>
      <c r="B1380" s="9" t="s">
        <v>40</v>
      </c>
      <c r="C1380" s="9">
        <v>77</v>
      </c>
      <c r="D1380" s="9">
        <v>65</v>
      </c>
      <c r="E1380" s="9">
        <v>240.6</v>
      </c>
      <c r="F1380" s="9">
        <v>198.07432237321063</v>
      </c>
      <c r="G1380" s="9">
        <v>2020</v>
      </c>
      <c r="H1380" s="10">
        <v>7.2109574672961981E-4</v>
      </c>
      <c r="K1380" s="9">
        <f>IFERROR((1+H1380*(YEAR(סימולטור!$C$14)-2020))*F1380,0)</f>
        <v>198.07432237321063</v>
      </c>
    </row>
    <row r="1381" spans="1:11" x14ac:dyDescent="0.2">
      <c r="A1381" s="9">
        <v>17</v>
      </c>
      <c r="B1381" s="9" t="s">
        <v>40</v>
      </c>
      <c r="C1381" s="9">
        <v>77</v>
      </c>
      <c r="D1381" s="9">
        <v>66</v>
      </c>
      <c r="E1381" s="9">
        <v>240.6</v>
      </c>
      <c r="F1381" s="9">
        <v>196.39470325440976</v>
      </c>
      <c r="G1381" s="9">
        <v>2020</v>
      </c>
      <c r="H1381" s="10">
        <v>7.059796317531367E-4</v>
      </c>
      <c r="K1381" s="9">
        <f>IFERROR((1+H1381*(YEAR(סימולטור!$C$14)-2020))*F1381,0)</f>
        <v>196.39470325440976</v>
      </c>
    </row>
    <row r="1382" spans="1:11" x14ac:dyDescent="0.2">
      <c r="A1382" s="9">
        <v>17</v>
      </c>
      <c r="B1382" s="9" t="s">
        <v>40</v>
      </c>
      <c r="C1382" s="9">
        <v>77</v>
      </c>
      <c r="D1382" s="9">
        <v>67</v>
      </c>
      <c r="E1382" s="9">
        <v>240.6</v>
      </c>
      <c r="F1382" s="9">
        <v>194.77134579135492</v>
      </c>
      <c r="G1382" s="9">
        <v>2020</v>
      </c>
      <c r="H1382" s="10">
        <v>6.8756734363929902E-4</v>
      </c>
      <c r="K1382" s="9">
        <f>IFERROR((1+H1382*(YEAR(סימולטור!$C$14)-2020))*F1382,0)</f>
        <v>194.77134579135492</v>
      </c>
    </row>
    <row r="1383" spans="1:11" x14ac:dyDescent="0.2">
      <c r="A1383" s="9">
        <v>17</v>
      </c>
      <c r="B1383" s="9" t="s">
        <v>40</v>
      </c>
      <c r="C1383" s="9">
        <v>77</v>
      </c>
      <c r="D1383" s="9">
        <v>68</v>
      </c>
      <c r="E1383" s="9">
        <v>240.6</v>
      </c>
      <c r="F1383" s="9">
        <v>193.2186827549009</v>
      </c>
      <c r="G1383" s="9">
        <v>2020</v>
      </c>
      <c r="H1383" s="10">
        <v>6.6585578909394213E-4</v>
      </c>
      <c r="K1383" s="9">
        <f>IFERROR((1+H1383*(YEAR(סימולטור!$C$14)-2020))*F1383,0)</f>
        <v>193.2186827549009</v>
      </c>
    </row>
    <row r="1384" spans="1:11" x14ac:dyDescent="0.2">
      <c r="A1384" s="9">
        <v>17</v>
      </c>
      <c r="B1384" s="9" t="s">
        <v>40</v>
      </c>
      <c r="C1384" s="9">
        <v>77</v>
      </c>
      <c r="D1384" s="9">
        <v>69</v>
      </c>
      <c r="E1384" s="9">
        <v>240.6</v>
      </c>
      <c r="F1384" s="9">
        <v>191.75142339399</v>
      </c>
      <c r="G1384" s="9">
        <v>2020</v>
      </c>
      <c r="H1384" s="10">
        <v>6.4142380382453874E-4</v>
      </c>
      <c r="K1384" s="9">
        <f>IFERROR((1+H1384*(YEAR(סימולטור!$C$14)-2020))*F1384,0)</f>
        <v>191.75142339399</v>
      </c>
    </row>
    <row r="1385" spans="1:11" x14ac:dyDescent="0.2">
      <c r="A1385" s="9">
        <v>17</v>
      </c>
      <c r="B1385" s="9" t="s">
        <v>40</v>
      </c>
      <c r="C1385" s="9">
        <v>77</v>
      </c>
      <c r="D1385" s="9">
        <v>70</v>
      </c>
      <c r="E1385" s="9">
        <v>240.6</v>
      </c>
      <c r="F1385" s="9">
        <v>190.38262295632271</v>
      </c>
      <c r="G1385" s="9">
        <v>2020</v>
      </c>
      <c r="H1385" s="10">
        <v>6.1474397855989973E-4</v>
      </c>
      <c r="K1385" s="9">
        <f>IFERROR((1+H1385*(YEAR(סימולטור!$C$14)-2020))*F1385,0)</f>
        <v>190.38262295632271</v>
      </c>
    </row>
    <row r="1386" spans="1:11" x14ac:dyDescent="0.2">
      <c r="A1386" s="9">
        <v>17</v>
      </c>
      <c r="B1386" s="9" t="s">
        <v>40</v>
      </c>
      <c r="C1386" s="9">
        <v>77</v>
      </c>
      <c r="D1386" s="9">
        <v>71</v>
      </c>
      <c r="E1386" s="9">
        <v>240.6</v>
      </c>
      <c r="F1386" s="9">
        <v>189.12245135562512</v>
      </c>
      <c r="G1386" s="9">
        <v>2020</v>
      </c>
      <c r="H1386" s="10">
        <v>5.8622480368368199E-4</v>
      </c>
      <c r="K1386" s="9">
        <f>IFERROR((1+H1386*(YEAR(סימולטור!$C$14)-2020))*F1386,0)</f>
        <v>189.12245135562512</v>
      </c>
    </row>
    <row r="1387" spans="1:11" x14ac:dyDescent="0.2">
      <c r="A1387" s="9">
        <v>17</v>
      </c>
      <c r="B1387" s="9" t="s">
        <v>40</v>
      </c>
      <c r="C1387" s="9">
        <v>77</v>
      </c>
      <c r="D1387" s="9">
        <v>72</v>
      </c>
      <c r="E1387" s="9">
        <v>240.6</v>
      </c>
      <c r="F1387" s="9">
        <v>187.9770436659829</v>
      </c>
      <c r="G1387" s="9">
        <v>2020</v>
      </c>
      <c r="H1387" s="10">
        <v>5.5679498495034567E-4</v>
      </c>
      <c r="K1387" s="9">
        <f>IFERROR((1+H1387*(YEAR(סימולטור!$C$14)-2020))*F1387,0)</f>
        <v>187.9770436659829</v>
      </c>
    </row>
    <row r="1388" spans="1:11" x14ac:dyDescent="0.2">
      <c r="A1388" s="9">
        <v>17</v>
      </c>
      <c r="B1388" s="9" t="s">
        <v>40</v>
      </c>
      <c r="C1388" s="9">
        <v>77</v>
      </c>
      <c r="D1388" s="9">
        <v>73</v>
      </c>
      <c r="E1388" s="9">
        <v>240.6</v>
      </c>
      <c r="F1388" s="9">
        <v>186.95216889005664</v>
      </c>
      <c r="G1388" s="9">
        <v>2020</v>
      </c>
      <c r="H1388" s="10">
        <v>5.2705811479067106E-4</v>
      </c>
      <c r="K1388" s="9">
        <f>IFERROR((1+H1388*(YEAR(סימולטור!$C$14)-2020))*F1388,0)</f>
        <v>186.95216889005664</v>
      </c>
    </row>
    <row r="1389" spans="1:11" x14ac:dyDescent="0.2">
      <c r="A1389" s="9">
        <v>17</v>
      </c>
      <c r="B1389" s="9" t="s">
        <v>40</v>
      </c>
      <c r="C1389" s="9">
        <v>77</v>
      </c>
      <c r="D1389" s="9">
        <v>74</v>
      </c>
      <c r="E1389" s="9">
        <v>240.6</v>
      </c>
      <c r="F1389" s="9">
        <v>186.04997042208413</v>
      </c>
      <c r="G1389" s="9">
        <v>2020</v>
      </c>
      <c r="H1389" s="10">
        <v>4.9766537603579408E-4</v>
      </c>
      <c r="K1389" s="9">
        <f>IFERROR((1+H1389*(YEAR(סימולטור!$C$14)-2020))*F1389,0)</f>
        <v>186.04997042208413</v>
      </c>
    </row>
    <row r="1390" spans="1:11" x14ac:dyDescent="0.2">
      <c r="A1390" s="9">
        <v>17</v>
      </c>
      <c r="B1390" s="9" t="s">
        <v>40</v>
      </c>
      <c r="C1390" s="9">
        <v>77</v>
      </c>
      <c r="D1390" s="9">
        <v>75</v>
      </c>
      <c r="E1390" s="9">
        <v>240.6</v>
      </c>
      <c r="F1390" s="9">
        <v>185.26904868894087</v>
      </c>
      <c r="G1390" s="9">
        <v>2020</v>
      </c>
      <c r="H1390" s="10">
        <v>4.6939435313154352E-4</v>
      </c>
      <c r="K1390" s="9">
        <f>IFERROR((1+H1390*(YEAR(סימולטור!$C$14)-2020))*F1390,0)</f>
        <v>185.26904868894087</v>
      </c>
    </row>
    <row r="1391" spans="1:11" x14ac:dyDescent="0.2">
      <c r="A1391" s="9">
        <v>17</v>
      </c>
      <c r="B1391" s="9" t="s">
        <v>40</v>
      </c>
      <c r="C1391" s="9">
        <v>77</v>
      </c>
      <c r="D1391" s="9">
        <v>76</v>
      </c>
      <c r="E1391" s="9">
        <v>240.6</v>
      </c>
      <c r="F1391" s="9">
        <v>184.60586261625406</v>
      </c>
      <c r="G1391" s="9">
        <v>2020</v>
      </c>
      <c r="H1391" s="10">
        <v>4.4283184770317955E-4</v>
      </c>
      <c r="K1391" s="9">
        <f>IFERROR((1+H1391*(YEAR(סימולטור!$C$14)-2020))*F1391,0)</f>
        <v>184.60586261625406</v>
      </c>
    </row>
    <row r="1392" spans="1:11" x14ac:dyDescent="0.2">
      <c r="A1392" s="9">
        <v>17</v>
      </c>
      <c r="B1392" s="9" t="s">
        <v>40</v>
      </c>
      <c r="C1392" s="9">
        <v>77</v>
      </c>
      <c r="D1392" s="9">
        <v>77</v>
      </c>
      <c r="E1392" s="9">
        <v>240.6</v>
      </c>
      <c r="F1392" s="9">
        <v>184.05084035835054</v>
      </c>
      <c r="G1392" s="9">
        <v>2020</v>
      </c>
      <c r="H1392" s="10">
        <v>4.1854581379236112E-4</v>
      </c>
      <c r="K1392" s="9">
        <f>IFERROR((1+H1392*(YEAR(סימולטור!$C$14)-2020))*F1392,0)</f>
        <v>184.05084035835054</v>
      </c>
    </row>
    <row r="1393" spans="1:11" x14ac:dyDescent="0.2">
      <c r="A1393" s="9">
        <v>17</v>
      </c>
      <c r="B1393" s="9" t="s">
        <v>40</v>
      </c>
      <c r="C1393" s="9">
        <v>77</v>
      </c>
      <c r="D1393" s="9">
        <v>78</v>
      </c>
      <c r="E1393" s="9">
        <v>240.6</v>
      </c>
      <c r="F1393" s="9">
        <v>183.59389678646221</v>
      </c>
      <c r="G1393" s="9">
        <v>2020</v>
      </c>
      <c r="H1393" s="10">
        <v>3.9684646080888006E-4</v>
      </c>
      <c r="K1393" s="9">
        <f>IFERROR((1+H1393*(YEAR(סימולטור!$C$14)-2020))*F1393,0)</f>
        <v>183.59389678646221</v>
      </c>
    </row>
    <row r="1394" spans="1:11" x14ac:dyDescent="0.2">
      <c r="A1394" s="9">
        <v>17</v>
      </c>
      <c r="B1394" s="9" t="s">
        <v>40</v>
      </c>
      <c r="C1394" s="9">
        <v>77</v>
      </c>
      <c r="D1394" s="9">
        <v>79</v>
      </c>
      <c r="E1394" s="9">
        <v>240.6</v>
      </c>
      <c r="F1394" s="9">
        <v>183.22483078062768</v>
      </c>
      <c r="G1394" s="9">
        <v>2020</v>
      </c>
      <c r="H1394" s="10">
        <v>3.7796764234744736E-4</v>
      </c>
      <c r="K1394" s="9">
        <f>IFERROR((1+H1394*(YEAR(סימולטור!$C$14)-2020))*F1394,0)</f>
        <v>183.22483078062768</v>
      </c>
    </row>
    <row r="1395" spans="1:11" x14ac:dyDescent="0.2">
      <c r="A1395" s="9">
        <v>17</v>
      </c>
      <c r="B1395" s="9" t="s">
        <v>40</v>
      </c>
      <c r="C1395" s="9">
        <v>77</v>
      </c>
      <c r="D1395" s="9">
        <v>80</v>
      </c>
      <c r="E1395" s="9">
        <v>240.6</v>
      </c>
      <c r="F1395" s="9">
        <v>182.93190386806941</v>
      </c>
      <c r="G1395" s="9">
        <v>2020</v>
      </c>
      <c r="H1395" s="10">
        <v>3.6201327304478232E-4</v>
      </c>
      <c r="K1395" s="9">
        <f>IFERROR((1+H1395*(YEAR(סימולטור!$C$14)-2020))*F1395,0)</f>
        <v>182.93190386806941</v>
      </c>
    </row>
    <row r="1396" spans="1:11" x14ac:dyDescent="0.2">
      <c r="A1396" s="9">
        <v>17</v>
      </c>
      <c r="B1396" s="9" t="s">
        <v>40</v>
      </c>
      <c r="C1396" s="9">
        <v>77</v>
      </c>
      <c r="D1396" s="9">
        <v>81</v>
      </c>
      <c r="E1396" s="9">
        <v>240.6</v>
      </c>
      <c r="F1396" s="9">
        <v>182.70342607841781</v>
      </c>
      <c r="G1396" s="9">
        <v>2020</v>
      </c>
      <c r="H1396" s="10">
        <v>3.4890427756691816E-4</v>
      </c>
      <c r="K1396" s="9">
        <f>IFERROR((1+H1396*(YEAR(סימולטור!$C$14)-2020))*F1396,0)</f>
        <v>182.70342607841781</v>
      </c>
    </row>
    <row r="1397" spans="1:11" x14ac:dyDescent="0.2">
      <c r="A1397" s="9">
        <v>17</v>
      </c>
      <c r="B1397" s="9" t="s">
        <v>40</v>
      </c>
      <c r="C1397" s="9">
        <v>77</v>
      </c>
      <c r="D1397" s="9">
        <v>82</v>
      </c>
      <c r="E1397" s="9">
        <v>240.6</v>
      </c>
      <c r="F1397" s="9">
        <v>182.52865088550965</v>
      </c>
      <c r="G1397" s="9">
        <v>2020</v>
      </c>
      <c r="H1397" s="10">
        <v>3.3854014216341344E-4</v>
      </c>
      <c r="K1397" s="9">
        <f>IFERROR((1+H1397*(YEAR(סימולטור!$C$14)-2020))*F1397,0)</f>
        <v>182.52865088550965</v>
      </c>
    </row>
    <row r="1398" spans="1:11" x14ac:dyDescent="0.2">
      <c r="A1398" s="9">
        <v>17</v>
      </c>
      <c r="B1398" s="9" t="s">
        <v>40</v>
      </c>
      <c r="C1398" s="9">
        <v>77</v>
      </c>
      <c r="D1398" s="9">
        <v>83</v>
      </c>
      <c r="E1398" s="9">
        <v>240.6</v>
      </c>
      <c r="F1398" s="9">
        <v>182.39739133739224</v>
      </c>
      <c r="G1398" s="9">
        <v>2020</v>
      </c>
      <c r="H1398" s="10">
        <v>3.306237656031797E-4</v>
      </c>
      <c r="K1398" s="9">
        <f>IFERROR((1+H1398*(YEAR(סימולטור!$C$14)-2020))*F1398,0)</f>
        <v>182.39739133739224</v>
      </c>
    </row>
    <row r="1399" spans="1:11" x14ac:dyDescent="0.2">
      <c r="A1399" s="9">
        <v>17</v>
      </c>
      <c r="B1399" s="9" t="s">
        <v>40</v>
      </c>
      <c r="C1399" s="9">
        <v>77</v>
      </c>
      <c r="D1399" s="9">
        <v>84</v>
      </c>
      <c r="E1399" s="9">
        <v>240.6</v>
      </c>
      <c r="F1399" s="9">
        <v>182.30074394520165</v>
      </c>
      <c r="G1399" s="9">
        <v>2020</v>
      </c>
      <c r="H1399" s="10">
        <v>3.2476804319115201E-4</v>
      </c>
      <c r="K1399" s="9">
        <f>IFERROR((1+H1399*(YEAR(סימולטור!$C$14)-2020))*F1399,0)</f>
        <v>182.30074394520165</v>
      </c>
    </row>
    <row r="1400" spans="1:11" x14ac:dyDescent="0.2">
      <c r="A1400" s="9">
        <v>17</v>
      </c>
      <c r="B1400" s="9" t="s">
        <v>40</v>
      </c>
      <c r="C1400" s="9">
        <v>77</v>
      </c>
      <c r="D1400" s="9">
        <v>85</v>
      </c>
      <c r="E1400" s="9">
        <v>240.6</v>
      </c>
      <c r="F1400" s="9">
        <v>182.23102280587329</v>
      </c>
      <c r="G1400" s="9">
        <v>2020</v>
      </c>
      <c r="H1400" s="10">
        <v>3.2060697750258758E-4</v>
      </c>
      <c r="K1400" s="9">
        <f>IFERROR((1+H1400*(YEAR(סימולטור!$C$14)-2020))*F1400,0)</f>
        <v>182.23102280587329</v>
      </c>
    </row>
    <row r="1401" spans="1:11" x14ac:dyDescent="0.2">
      <c r="A1401" s="9">
        <v>17</v>
      </c>
      <c r="B1401" s="9" t="s">
        <v>40</v>
      </c>
      <c r="C1401" s="9">
        <v>77</v>
      </c>
      <c r="D1401" s="9">
        <v>86</v>
      </c>
      <c r="E1401" s="9">
        <v>240.6</v>
      </c>
      <c r="F1401" s="9">
        <v>182.18180328790757</v>
      </c>
      <c r="G1401" s="9">
        <v>2020</v>
      </c>
      <c r="H1401" s="10">
        <v>3.1777192976662887E-4</v>
      </c>
      <c r="K1401" s="9">
        <f>IFERROR((1+H1401*(YEAR(סימולטור!$C$14)-2020))*F1401,0)</f>
        <v>182.18180328790757</v>
      </c>
    </row>
    <row r="1402" spans="1:11" x14ac:dyDescent="0.2">
      <c r="A1402" s="9">
        <v>17</v>
      </c>
      <c r="B1402" s="9" t="s">
        <v>40</v>
      </c>
      <c r="C1402" s="9">
        <v>77</v>
      </c>
      <c r="D1402" s="9">
        <v>87</v>
      </c>
      <c r="E1402" s="9">
        <v>240.6</v>
      </c>
      <c r="F1402" s="9">
        <v>182.1477247266717</v>
      </c>
      <c r="G1402" s="9">
        <v>2020</v>
      </c>
      <c r="H1402" s="10">
        <v>3.1591910497367321E-4</v>
      </c>
      <c r="K1402" s="9">
        <f>IFERROR((1+H1402*(YEAR(סימולטור!$C$14)-2020))*F1402,0)</f>
        <v>182.1477247266717</v>
      </c>
    </row>
    <row r="1403" spans="1:11" x14ac:dyDescent="0.2">
      <c r="A1403" s="9">
        <v>17</v>
      </c>
      <c r="B1403" s="9" t="s">
        <v>40</v>
      </c>
      <c r="C1403" s="9">
        <v>77</v>
      </c>
      <c r="D1403" s="9">
        <v>88</v>
      </c>
      <c r="E1403" s="9">
        <v>240.6</v>
      </c>
      <c r="F1403" s="9">
        <v>182.12447930112629</v>
      </c>
      <c r="G1403" s="9">
        <v>2020</v>
      </c>
      <c r="H1403" s="10">
        <v>3.1474657600801318E-4</v>
      </c>
      <c r="K1403" s="9">
        <f>IFERROR((1+H1403*(YEAR(סימולטור!$C$14)-2020))*F1403,0)</f>
        <v>182.12447930112629</v>
      </c>
    </row>
    <row r="1404" spans="1:11" x14ac:dyDescent="0.2">
      <c r="A1404" s="9">
        <v>17</v>
      </c>
      <c r="B1404" s="9" t="s">
        <v>40</v>
      </c>
      <c r="C1404" s="9">
        <v>77</v>
      </c>
      <c r="D1404" s="9">
        <v>89</v>
      </c>
      <c r="E1404" s="9">
        <v>240.6</v>
      </c>
      <c r="F1404" s="9">
        <v>182.10882613115808</v>
      </c>
      <c r="G1404" s="9">
        <v>2020</v>
      </c>
      <c r="H1404" s="10">
        <v>3.1403733434869503E-4</v>
      </c>
      <c r="K1404" s="9">
        <f>IFERROR((1+H1404*(YEAR(סימולטור!$C$14)-2020))*F1404,0)</f>
        <v>182.10882613115808</v>
      </c>
    </row>
    <row r="1405" spans="1:11" x14ac:dyDescent="0.2">
      <c r="A1405" s="9">
        <v>17</v>
      </c>
      <c r="B1405" s="9" t="s">
        <v>40</v>
      </c>
      <c r="C1405" s="9">
        <v>77</v>
      </c>
      <c r="D1405" s="9">
        <v>90</v>
      </c>
      <c r="E1405" s="9">
        <v>240.6</v>
      </c>
      <c r="F1405" s="9">
        <v>182.09840344253308</v>
      </c>
      <c r="G1405" s="9">
        <v>2020</v>
      </c>
      <c r="H1405" s="10">
        <v>3.1363495109276143E-4</v>
      </c>
      <c r="K1405" s="9">
        <f>IFERROR((1+H1405*(YEAR(סימולטור!$C$14)-2020))*F1405,0)</f>
        <v>182.09840344253308</v>
      </c>
    </row>
    <row r="1406" spans="1:11" x14ac:dyDescent="0.2">
      <c r="A1406" s="9">
        <v>17</v>
      </c>
      <c r="B1406" s="9" t="s">
        <v>40</v>
      </c>
      <c r="C1406" s="9">
        <v>78</v>
      </c>
      <c r="D1406" s="9">
        <v>55</v>
      </c>
      <c r="E1406" s="9">
        <v>240.6</v>
      </c>
      <c r="F1406" s="9">
        <v>214.14996600352396</v>
      </c>
      <c r="G1406" s="9">
        <v>2020</v>
      </c>
      <c r="H1406" s="10">
        <v>6.2786125009268567E-4</v>
      </c>
      <c r="K1406" s="9">
        <f>IFERROR((1+H1406*(YEAR(סימולטור!$C$14)-2020))*F1406,0)</f>
        <v>214.14996600352396</v>
      </c>
    </row>
    <row r="1407" spans="1:11" x14ac:dyDescent="0.2">
      <c r="A1407" s="9">
        <v>17</v>
      </c>
      <c r="B1407" s="9" t="s">
        <v>40</v>
      </c>
      <c r="C1407" s="9">
        <v>78</v>
      </c>
      <c r="D1407" s="9">
        <v>56</v>
      </c>
      <c r="E1407" s="9">
        <v>240.6</v>
      </c>
      <c r="F1407" s="9">
        <v>212.65876038244082</v>
      </c>
      <c r="G1407" s="9">
        <v>2020</v>
      </c>
      <c r="H1407" s="10">
        <v>6.5113417410337879E-4</v>
      </c>
      <c r="K1407" s="9">
        <f>IFERROR((1+H1407*(YEAR(סימולטור!$C$14)-2020))*F1407,0)</f>
        <v>212.65876038244082</v>
      </c>
    </row>
    <row r="1408" spans="1:11" x14ac:dyDescent="0.2">
      <c r="A1408" s="9">
        <v>17</v>
      </c>
      <c r="B1408" s="9" t="s">
        <v>40</v>
      </c>
      <c r="C1408" s="9">
        <v>78</v>
      </c>
      <c r="D1408" s="9">
        <v>57</v>
      </c>
      <c r="E1408" s="9">
        <v>240.6</v>
      </c>
      <c r="F1408" s="9">
        <v>211.09591118368431</v>
      </c>
      <c r="G1408" s="9">
        <v>2020</v>
      </c>
      <c r="H1408" s="10">
        <v>6.7178704408534103E-4</v>
      </c>
      <c r="K1408" s="9">
        <f>IFERROR((1+H1408*(YEAR(סימולטור!$C$14)-2020))*F1408,0)</f>
        <v>211.09591118368431</v>
      </c>
    </row>
    <row r="1409" spans="1:11" x14ac:dyDescent="0.2">
      <c r="A1409" s="9">
        <v>17</v>
      </c>
      <c r="B1409" s="9" t="s">
        <v>40</v>
      </c>
      <c r="C1409" s="9">
        <v>78</v>
      </c>
      <c r="D1409" s="9">
        <v>58</v>
      </c>
      <c r="E1409" s="9">
        <v>240.6</v>
      </c>
      <c r="F1409" s="9">
        <v>209.46984991186122</v>
      </c>
      <c r="G1409" s="9">
        <v>2020</v>
      </c>
      <c r="H1409" s="10">
        <v>6.8932202793951076E-4</v>
      </c>
      <c r="K1409" s="9">
        <f>IFERROR((1+H1409*(YEAR(סימולטור!$C$14)-2020))*F1409,0)</f>
        <v>209.46984991186122</v>
      </c>
    </row>
    <row r="1410" spans="1:11" x14ac:dyDescent="0.2">
      <c r="A1410" s="9">
        <v>17</v>
      </c>
      <c r="B1410" s="9" t="s">
        <v>40</v>
      </c>
      <c r="C1410" s="9">
        <v>78</v>
      </c>
      <c r="D1410" s="9">
        <v>59</v>
      </c>
      <c r="E1410" s="9">
        <v>240.6</v>
      </c>
      <c r="F1410" s="9">
        <v>207.78946589905692</v>
      </c>
      <c r="G1410" s="9">
        <v>2020</v>
      </c>
      <c r="H1410" s="10">
        <v>7.0340503027580665E-4</v>
      </c>
      <c r="K1410" s="9">
        <f>IFERROR((1+H1410*(YEAR(סימולטור!$C$14)-2020))*F1410,0)</f>
        <v>207.78946589905692</v>
      </c>
    </row>
    <row r="1411" spans="1:11" x14ac:dyDescent="0.2">
      <c r="A1411" s="9">
        <v>17</v>
      </c>
      <c r="B1411" s="9" t="s">
        <v>40</v>
      </c>
      <c r="C1411" s="9">
        <v>78</v>
      </c>
      <c r="D1411" s="9">
        <v>60</v>
      </c>
      <c r="E1411" s="9">
        <v>240.6</v>
      </c>
      <c r="F1411" s="9">
        <v>206.06649902149059</v>
      </c>
      <c r="G1411" s="9">
        <v>2020</v>
      </c>
      <c r="H1411" s="10">
        <v>7.1348830444063142E-4</v>
      </c>
      <c r="K1411" s="9">
        <f>IFERROR((1+H1411*(YEAR(סימולטור!$C$14)-2020))*F1411,0)</f>
        <v>206.06649902149059</v>
      </c>
    </row>
    <row r="1412" spans="1:11" x14ac:dyDescent="0.2">
      <c r="A1412" s="9">
        <v>17</v>
      </c>
      <c r="B1412" s="9" t="s">
        <v>40</v>
      </c>
      <c r="C1412" s="9">
        <v>78</v>
      </c>
      <c r="D1412" s="9">
        <v>61</v>
      </c>
      <c r="E1412" s="9">
        <v>240.6</v>
      </c>
      <c r="F1412" s="9">
        <v>204.31263333656506</v>
      </c>
      <c r="G1412" s="9">
        <v>2020</v>
      </c>
      <c r="H1412" s="10">
        <v>7.1938452817722905E-4</v>
      </c>
      <c r="K1412" s="9">
        <f>IFERROR((1+H1412*(YEAR(סימולטור!$C$14)-2020))*F1412,0)</f>
        <v>204.31263333656506</v>
      </c>
    </row>
    <row r="1413" spans="1:11" x14ac:dyDescent="0.2">
      <c r="A1413" s="9">
        <v>17</v>
      </c>
      <c r="B1413" s="9" t="s">
        <v>40</v>
      </c>
      <c r="C1413" s="9">
        <v>78</v>
      </c>
      <c r="D1413" s="9">
        <v>62</v>
      </c>
      <c r="E1413" s="9">
        <v>240.6</v>
      </c>
      <c r="F1413" s="9">
        <v>202.54056059884189</v>
      </c>
      <c r="G1413" s="9">
        <v>2020</v>
      </c>
      <c r="H1413" s="10">
        <v>7.20783463209749E-4</v>
      </c>
      <c r="K1413" s="9">
        <f>IFERROR((1+H1413*(YEAR(סימולטור!$C$14)-2020))*F1413,0)</f>
        <v>202.54056059884189</v>
      </c>
    </row>
    <row r="1414" spans="1:11" x14ac:dyDescent="0.2">
      <c r="A1414" s="9">
        <v>17</v>
      </c>
      <c r="B1414" s="9" t="s">
        <v>40</v>
      </c>
      <c r="C1414" s="9">
        <v>78</v>
      </c>
      <c r="D1414" s="9">
        <v>63</v>
      </c>
      <c r="E1414" s="9">
        <v>240.6</v>
      </c>
      <c r="F1414" s="9">
        <v>200.76498858853353</v>
      </c>
      <c r="G1414" s="9">
        <v>2020</v>
      </c>
      <c r="H1414" s="10">
        <v>7.176461594218176E-4</v>
      </c>
      <c r="K1414" s="9">
        <f>IFERROR((1+H1414*(YEAR(סימולטור!$C$14)-2020))*F1414,0)</f>
        <v>200.76498858853353</v>
      </c>
    </row>
    <row r="1415" spans="1:11" x14ac:dyDescent="0.2">
      <c r="A1415" s="9">
        <v>17</v>
      </c>
      <c r="B1415" s="9" t="s">
        <v>40</v>
      </c>
      <c r="C1415" s="9">
        <v>78</v>
      </c>
      <c r="D1415" s="9">
        <v>64</v>
      </c>
      <c r="E1415" s="9">
        <v>240.6</v>
      </c>
      <c r="F1415" s="9">
        <v>199.00054270670387</v>
      </c>
      <c r="G1415" s="9">
        <v>2020</v>
      </c>
      <c r="H1415" s="10">
        <v>7.0986760089186696E-4</v>
      </c>
      <c r="K1415" s="9">
        <f>IFERROR((1+H1415*(YEAR(סימולטור!$C$14)-2020))*F1415,0)</f>
        <v>199.00054270670387</v>
      </c>
    </row>
    <row r="1416" spans="1:11" x14ac:dyDescent="0.2">
      <c r="A1416" s="9">
        <v>17</v>
      </c>
      <c r="B1416" s="9" t="s">
        <v>40</v>
      </c>
      <c r="C1416" s="9">
        <v>78</v>
      </c>
      <c r="D1416" s="9">
        <v>65</v>
      </c>
      <c r="E1416" s="9">
        <v>240.6</v>
      </c>
      <c r="F1416" s="9">
        <v>197.26348082421472</v>
      </c>
      <c r="G1416" s="9">
        <v>2020</v>
      </c>
      <c r="H1416" s="10">
        <v>6.975989573623526E-4</v>
      </c>
      <c r="K1416" s="9">
        <f>IFERROR((1+H1416*(YEAR(סימולטור!$C$14)-2020))*F1416,0)</f>
        <v>197.26348082421472</v>
      </c>
    </row>
    <row r="1417" spans="1:11" x14ac:dyDescent="0.2">
      <c r="A1417" s="9">
        <v>17</v>
      </c>
      <c r="B1417" s="9" t="s">
        <v>40</v>
      </c>
      <c r="C1417" s="9">
        <v>78</v>
      </c>
      <c r="D1417" s="9">
        <v>66</v>
      </c>
      <c r="E1417" s="9">
        <v>240.6</v>
      </c>
      <c r="F1417" s="9">
        <v>195.56861844795287</v>
      </c>
      <c r="G1417" s="9">
        <v>2020</v>
      </c>
      <c r="H1417" s="10">
        <v>6.8106552072321532E-4</v>
      </c>
      <c r="K1417" s="9">
        <f>IFERROR((1+H1417*(YEAR(סימולטור!$C$14)-2020))*F1417,0)</f>
        <v>195.56861844795287</v>
      </c>
    </row>
    <row r="1418" spans="1:11" x14ac:dyDescent="0.2">
      <c r="A1418" s="9">
        <v>17</v>
      </c>
      <c r="B1418" s="9" t="s">
        <v>40</v>
      </c>
      <c r="C1418" s="9">
        <v>78</v>
      </c>
      <c r="D1418" s="9">
        <v>67</v>
      </c>
      <c r="E1418" s="9">
        <v>240.6</v>
      </c>
      <c r="F1418" s="9">
        <v>193.92664263312628</v>
      </c>
      <c r="G1418" s="9">
        <v>2020</v>
      </c>
      <c r="H1418" s="10">
        <v>6.6087767978189964E-4</v>
      </c>
      <c r="K1418" s="9">
        <f>IFERROR((1+H1418*(YEAR(סימולטור!$C$14)-2020))*F1418,0)</f>
        <v>193.92664263312628</v>
      </c>
    </row>
    <row r="1419" spans="1:11" x14ac:dyDescent="0.2">
      <c r="A1419" s="9">
        <v>17</v>
      </c>
      <c r="B1419" s="9" t="s">
        <v>40</v>
      </c>
      <c r="C1419" s="9">
        <v>78</v>
      </c>
      <c r="D1419" s="9">
        <v>68</v>
      </c>
      <c r="E1419" s="9">
        <v>240.6</v>
      </c>
      <c r="F1419" s="9">
        <v>192.35411933267346</v>
      </c>
      <c r="G1419" s="9">
        <v>2020</v>
      </c>
      <c r="H1419" s="10">
        <v>6.3716117215850687E-4</v>
      </c>
      <c r="K1419" s="9">
        <f>IFERROR((1+H1419*(YEAR(סימולטור!$C$14)-2020))*F1419,0)</f>
        <v>192.35411933267346</v>
      </c>
    </row>
    <row r="1420" spans="1:11" x14ac:dyDescent="0.2">
      <c r="A1420" s="9">
        <v>17</v>
      </c>
      <c r="B1420" s="9" t="s">
        <v>40</v>
      </c>
      <c r="C1420" s="9">
        <v>78</v>
      </c>
      <c r="D1420" s="9">
        <v>69</v>
      </c>
      <c r="E1420" s="9">
        <v>240.6</v>
      </c>
      <c r="F1420" s="9">
        <v>190.86444587720536</v>
      </c>
      <c r="G1420" s="9">
        <v>2020</v>
      </c>
      <c r="H1420" s="10">
        <v>6.1041760756484233E-4</v>
      </c>
      <c r="K1420" s="9">
        <f>IFERROR((1+H1420*(YEAR(סימולטור!$C$14)-2020))*F1420,0)</f>
        <v>190.86444587720536</v>
      </c>
    </row>
    <row r="1421" spans="1:11" x14ac:dyDescent="0.2">
      <c r="A1421" s="9">
        <v>17</v>
      </c>
      <c r="B1421" s="9" t="s">
        <v>40</v>
      </c>
      <c r="C1421" s="9">
        <v>78</v>
      </c>
      <c r="D1421" s="9">
        <v>70</v>
      </c>
      <c r="E1421" s="9">
        <v>240.6</v>
      </c>
      <c r="F1421" s="9">
        <v>189.47095359886825</v>
      </c>
      <c r="G1421" s="9">
        <v>2020</v>
      </c>
      <c r="H1421" s="10">
        <v>5.811337388861227E-4</v>
      </c>
      <c r="K1421" s="9">
        <f>IFERROR((1+H1421*(YEAR(סימולטור!$C$14)-2020))*F1421,0)</f>
        <v>189.47095359886825</v>
      </c>
    </row>
    <row r="1422" spans="1:11" x14ac:dyDescent="0.2">
      <c r="A1422" s="9">
        <v>17</v>
      </c>
      <c r="B1422" s="9" t="s">
        <v>40</v>
      </c>
      <c r="C1422" s="9">
        <v>78</v>
      </c>
      <c r="D1422" s="9">
        <v>71</v>
      </c>
      <c r="E1422" s="9">
        <v>240.6</v>
      </c>
      <c r="F1422" s="9">
        <v>188.18575118966942</v>
      </c>
      <c r="G1422" s="9">
        <v>2020</v>
      </c>
      <c r="H1422" s="10">
        <v>5.4985644693233396E-4</v>
      </c>
      <c r="K1422" s="9">
        <f>IFERROR((1+H1422*(YEAR(סימולטור!$C$14)-2020))*F1422,0)</f>
        <v>188.18575118966942</v>
      </c>
    </row>
    <row r="1423" spans="1:11" x14ac:dyDescent="0.2">
      <c r="A1423" s="9">
        <v>17</v>
      </c>
      <c r="B1423" s="9" t="s">
        <v>40</v>
      </c>
      <c r="C1423" s="9">
        <v>78</v>
      </c>
      <c r="D1423" s="9">
        <v>72</v>
      </c>
      <c r="E1423" s="9">
        <v>240.6</v>
      </c>
      <c r="F1423" s="9">
        <v>187.01570441189557</v>
      </c>
      <c r="G1423" s="9">
        <v>2020</v>
      </c>
      <c r="H1423" s="10">
        <v>5.1759387206839656E-4</v>
      </c>
      <c r="K1423" s="9">
        <f>IFERROR((1+H1423*(YEAR(סימולטור!$C$14)-2020))*F1423,0)</f>
        <v>187.01570441189557</v>
      </c>
    </row>
    <row r="1424" spans="1:11" x14ac:dyDescent="0.2">
      <c r="A1424" s="9">
        <v>17</v>
      </c>
      <c r="B1424" s="9" t="s">
        <v>40</v>
      </c>
      <c r="C1424" s="9">
        <v>78</v>
      </c>
      <c r="D1424" s="9">
        <v>73</v>
      </c>
      <c r="E1424" s="9">
        <v>240.6</v>
      </c>
      <c r="F1424" s="9">
        <v>185.96713754835849</v>
      </c>
      <c r="G1424" s="9">
        <v>2020</v>
      </c>
      <c r="H1424" s="10">
        <v>4.8501295135341483E-4</v>
      </c>
      <c r="K1424" s="9">
        <f>IFERROR((1+H1424*(YEAR(סימולטור!$C$14)-2020))*F1424,0)</f>
        <v>185.96713754835849</v>
      </c>
    </row>
    <row r="1425" spans="1:11" x14ac:dyDescent="0.2">
      <c r="A1425" s="9">
        <v>17</v>
      </c>
      <c r="B1425" s="9" t="s">
        <v>40</v>
      </c>
      <c r="C1425" s="9">
        <v>78</v>
      </c>
      <c r="D1425" s="9">
        <v>74</v>
      </c>
      <c r="E1425" s="9">
        <v>240.6</v>
      </c>
      <c r="F1425" s="9">
        <v>185.04269081891414</v>
      </c>
      <c r="G1425" s="9">
        <v>2020</v>
      </c>
      <c r="H1425" s="10">
        <v>4.5282579730502432E-4</v>
      </c>
      <c r="K1425" s="9">
        <f>IFERROR((1+H1425*(YEAR(סימולטור!$C$14)-2020))*F1425,0)</f>
        <v>185.04269081891414</v>
      </c>
    </row>
    <row r="1426" spans="1:11" x14ac:dyDescent="0.2">
      <c r="A1426" s="9">
        <v>17</v>
      </c>
      <c r="B1426" s="9" t="s">
        <v>40</v>
      </c>
      <c r="C1426" s="9">
        <v>78</v>
      </c>
      <c r="D1426" s="9">
        <v>75</v>
      </c>
      <c r="E1426" s="9">
        <v>240.6</v>
      </c>
      <c r="F1426" s="9">
        <v>184.24136996733128</v>
      </c>
      <c r="G1426" s="9">
        <v>2020</v>
      </c>
      <c r="H1426" s="10">
        <v>4.2187685134678534E-4</v>
      </c>
      <c r="K1426" s="9">
        <f>IFERROR((1+H1426*(YEAR(סימולטור!$C$14)-2020))*F1426,0)</f>
        <v>184.24136996733128</v>
      </c>
    </row>
    <row r="1427" spans="1:11" x14ac:dyDescent="0.2">
      <c r="A1427" s="9">
        <v>17</v>
      </c>
      <c r="B1427" s="9" t="s">
        <v>40</v>
      </c>
      <c r="C1427" s="9">
        <v>78</v>
      </c>
      <c r="D1427" s="9">
        <v>76</v>
      </c>
      <c r="E1427" s="9">
        <v>240.6</v>
      </c>
      <c r="F1427" s="9">
        <v>183.55996826782106</v>
      </c>
      <c r="G1427" s="9">
        <v>2020</v>
      </c>
      <c r="H1427" s="10">
        <v>3.9280910149075036E-4</v>
      </c>
      <c r="K1427" s="9">
        <f>IFERROR((1+H1427*(YEAR(סימולטור!$C$14)-2020))*F1427,0)</f>
        <v>183.55996826782106</v>
      </c>
    </row>
    <row r="1428" spans="1:11" x14ac:dyDescent="0.2">
      <c r="A1428" s="9">
        <v>17</v>
      </c>
      <c r="B1428" s="9" t="s">
        <v>40</v>
      </c>
      <c r="C1428" s="9">
        <v>78</v>
      </c>
      <c r="D1428" s="9">
        <v>77</v>
      </c>
      <c r="E1428" s="9">
        <v>240.6</v>
      </c>
      <c r="F1428" s="9">
        <v>182.98895446933909</v>
      </c>
      <c r="G1428" s="9">
        <v>2020</v>
      </c>
      <c r="H1428" s="10">
        <v>3.6622761547935769E-4</v>
      </c>
      <c r="K1428" s="9">
        <f>IFERROR((1+H1428*(YEAR(סימולטור!$C$14)-2020))*F1428,0)</f>
        <v>182.98895446933909</v>
      </c>
    </row>
    <row r="1429" spans="1:11" x14ac:dyDescent="0.2">
      <c r="A1429" s="9">
        <v>17</v>
      </c>
      <c r="B1429" s="9" t="s">
        <v>40</v>
      </c>
      <c r="C1429" s="9">
        <v>78</v>
      </c>
      <c r="D1429" s="9">
        <v>78</v>
      </c>
      <c r="E1429" s="9">
        <v>240.6</v>
      </c>
      <c r="F1429" s="9">
        <v>182.51820135431475</v>
      </c>
      <c r="G1429" s="9">
        <v>2020</v>
      </c>
      <c r="H1429" s="10">
        <v>3.4246510450884854E-4</v>
      </c>
      <c r="K1429" s="9">
        <f>IFERROR((1+H1429*(YEAR(סימולטור!$C$14)-2020))*F1429,0)</f>
        <v>182.51820135431475</v>
      </c>
    </row>
    <row r="1430" spans="1:11" x14ac:dyDescent="0.2">
      <c r="A1430" s="9">
        <v>17</v>
      </c>
      <c r="B1430" s="9" t="s">
        <v>40</v>
      </c>
      <c r="C1430" s="9">
        <v>78</v>
      </c>
      <c r="D1430" s="9">
        <v>79</v>
      </c>
      <c r="E1430" s="9">
        <v>240.6</v>
      </c>
      <c r="F1430" s="9">
        <v>182.13747314124697</v>
      </c>
      <c r="G1430" s="9">
        <v>2020</v>
      </c>
      <c r="H1430" s="10">
        <v>3.2177757067243279E-4</v>
      </c>
      <c r="K1430" s="9">
        <f>IFERROR((1+H1430*(YEAR(סימולטור!$C$14)-2020))*F1430,0)</f>
        <v>182.13747314124697</v>
      </c>
    </row>
    <row r="1431" spans="1:11" x14ac:dyDescent="0.2">
      <c r="A1431" s="9">
        <v>17</v>
      </c>
      <c r="B1431" s="9" t="s">
        <v>40</v>
      </c>
      <c r="C1431" s="9">
        <v>78</v>
      </c>
      <c r="D1431" s="9">
        <v>80</v>
      </c>
      <c r="E1431" s="9">
        <v>240.6</v>
      </c>
      <c r="F1431" s="9">
        <v>181.83488480883472</v>
      </c>
      <c r="G1431" s="9">
        <v>2020</v>
      </c>
      <c r="H1431" s="10">
        <v>3.0427631581867571E-4</v>
      </c>
      <c r="K1431" s="9">
        <f>IFERROR((1+H1431*(YEAR(סימולטור!$C$14)-2020))*F1431,0)</f>
        <v>181.83488480883472</v>
      </c>
    </row>
    <row r="1432" spans="1:11" x14ac:dyDescent="0.2">
      <c r="A1432" s="9">
        <v>17</v>
      </c>
      <c r="B1432" s="9" t="s">
        <v>40</v>
      </c>
      <c r="C1432" s="9">
        <v>78</v>
      </c>
      <c r="D1432" s="9">
        <v>81</v>
      </c>
      <c r="E1432" s="9">
        <v>240.6</v>
      </c>
      <c r="F1432" s="9">
        <v>181.59855419005183</v>
      </c>
      <c r="G1432" s="9">
        <v>2020</v>
      </c>
      <c r="H1432" s="10">
        <v>2.8987606087124793E-4</v>
      </c>
      <c r="K1432" s="9">
        <f>IFERROR((1+H1432*(YEAR(סימולטור!$C$14)-2020))*F1432,0)</f>
        <v>181.59855419005183</v>
      </c>
    </row>
    <row r="1433" spans="1:11" x14ac:dyDescent="0.2">
      <c r="A1433" s="9">
        <v>17</v>
      </c>
      <c r="B1433" s="9" t="s">
        <v>40</v>
      </c>
      <c r="C1433" s="9">
        <v>78</v>
      </c>
      <c r="D1433" s="9">
        <v>82</v>
      </c>
      <c r="E1433" s="9">
        <v>240.6</v>
      </c>
      <c r="F1433" s="9">
        <v>181.41752933945483</v>
      </c>
      <c r="G1433" s="9">
        <v>2020</v>
      </c>
      <c r="H1433" s="10">
        <v>2.7846745836665178E-4</v>
      </c>
      <c r="K1433" s="9">
        <f>IFERROR((1+H1433*(YEAR(סימולטור!$C$14)-2020))*F1433,0)</f>
        <v>181.41752933945483</v>
      </c>
    </row>
    <row r="1434" spans="1:11" x14ac:dyDescent="0.2">
      <c r="A1434" s="9">
        <v>17</v>
      </c>
      <c r="B1434" s="9" t="s">
        <v>40</v>
      </c>
      <c r="C1434" s="9">
        <v>78</v>
      </c>
      <c r="D1434" s="9">
        <v>83</v>
      </c>
      <c r="E1434" s="9">
        <v>240.6</v>
      </c>
      <c r="F1434" s="9">
        <v>181.28139377156745</v>
      </c>
      <c r="G1434" s="9">
        <v>2020</v>
      </c>
      <c r="H1434" s="10">
        <v>2.6973032122070003E-4</v>
      </c>
      <c r="K1434" s="9">
        <f>IFERROR((1+H1434*(YEAR(סימולטור!$C$14)-2020))*F1434,0)</f>
        <v>181.28139377156745</v>
      </c>
    </row>
    <row r="1435" spans="1:11" x14ac:dyDescent="0.2">
      <c r="A1435" s="9">
        <v>17</v>
      </c>
      <c r="B1435" s="9" t="s">
        <v>40</v>
      </c>
      <c r="C1435" s="9">
        <v>78</v>
      </c>
      <c r="D1435" s="9">
        <v>84</v>
      </c>
      <c r="E1435" s="9">
        <v>240.6</v>
      </c>
      <c r="F1435" s="9">
        <v>181.18102065684693</v>
      </c>
      <c r="G1435" s="9">
        <v>2020</v>
      </c>
      <c r="H1435" s="10">
        <v>2.6324766768273189E-4</v>
      </c>
      <c r="K1435" s="9">
        <f>IFERROR((1+H1435*(YEAR(סימולטור!$C$14)-2020))*F1435,0)</f>
        <v>181.18102065684693</v>
      </c>
    </row>
    <row r="1436" spans="1:11" x14ac:dyDescent="0.2">
      <c r="A1436" s="9">
        <v>17</v>
      </c>
      <c r="B1436" s="9" t="s">
        <v>40</v>
      </c>
      <c r="C1436" s="9">
        <v>78</v>
      </c>
      <c r="D1436" s="9">
        <v>85</v>
      </c>
      <c r="E1436" s="9">
        <v>240.6</v>
      </c>
      <c r="F1436" s="9">
        <v>181.10851279479158</v>
      </c>
      <c r="G1436" s="9">
        <v>2020</v>
      </c>
      <c r="H1436" s="10">
        <v>2.5862331218749616E-4</v>
      </c>
      <c r="K1436" s="9">
        <f>IFERROR((1+H1436*(YEAR(סימולטור!$C$14)-2020))*F1436,0)</f>
        <v>181.10851279479158</v>
      </c>
    </row>
    <row r="1437" spans="1:11" x14ac:dyDescent="0.2">
      <c r="A1437" s="9">
        <v>17</v>
      </c>
      <c r="B1437" s="9" t="s">
        <v>40</v>
      </c>
      <c r="C1437" s="9">
        <v>78</v>
      </c>
      <c r="D1437" s="9">
        <v>86</v>
      </c>
      <c r="E1437" s="9">
        <v>240.6</v>
      </c>
      <c r="F1437" s="9">
        <v>181.05725432904657</v>
      </c>
      <c r="G1437" s="9">
        <v>2020</v>
      </c>
      <c r="H1437" s="10">
        <v>2.5545746396489439E-4</v>
      </c>
      <c r="K1437" s="9">
        <f>IFERROR((1+H1437*(YEAR(סימולטור!$C$14)-2020))*F1437,0)</f>
        <v>181.05725432904657</v>
      </c>
    </row>
    <row r="1438" spans="1:11" x14ac:dyDescent="0.2">
      <c r="A1438" s="9">
        <v>17</v>
      </c>
      <c r="B1438" s="9" t="s">
        <v>40</v>
      </c>
      <c r="C1438" s="9">
        <v>78</v>
      </c>
      <c r="D1438" s="9">
        <v>87</v>
      </c>
      <c r="E1438" s="9">
        <v>240.6</v>
      </c>
      <c r="F1438" s="9">
        <v>181.02170864419102</v>
      </c>
      <c r="G1438" s="9">
        <v>2020</v>
      </c>
      <c r="H1438" s="10">
        <v>2.533753437000494E-4</v>
      </c>
      <c r="K1438" s="9">
        <f>IFERROR((1+H1438*(YEAR(סימולטור!$C$14)-2020))*F1438,0)</f>
        <v>181.02170864419102</v>
      </c>
    </row>
    <row r="1439" spans="1:11" x14ac:dyDescent="0.2">
      <c r="A1439" s="9">
        <v>17</v>
      </c>
      <c r="B1439" s="9" t="s">
        <v>40</v>
      </c>
      <c r="C1439" s="9">
        <v>78</v>
      </c>
      <c r="D1439" s="9">
        <v>88</v>
      </c>
      <c r="E1439" s="9">
        <v>240.6</v>
      </c>
      <c r="F1439" s="9">
        <v>180.99741391561093</v>
      </c>
      <c r="G1439" s="9">
        <v>2020</v>
      </c>
      <c r="H1439" s="10">
        <v>2.5204637249218653E-4</v>
      </c>
      <c r="K1439" s="9">
        <f>IFERROR((1+H1439*(YEAR(סימולטור!$C$14)-2020))*F1439,0)</f>
        <v>180.99741391561093</v>
      </c>
    </row>
    <row r="1440" spans="1:11" x14ac:dyDescent="0.2">
      <c r="A1440" s="9">
        <v>17</v>
      </c>
      <c r="B1440" s="9" t="s">
        <v>40</v>
      </c>
      <c r="C1440" s="9">
        <v>78</v>
      </c>
      <c r="D1440" s="9">
        <v>89</v>
      </c>
      <c r="E1440" s="9">
        <v>240.6</v>
      </c>
      <c r="F1440" s="9">
        <v>180.98100671736179</v>
      </c>
      <c r="G1440" s="9">
        <v>2020</v>
      </c>
      <c r="H1440" s="10">
        <v>2.512319554434516E-4</v>
      </c>
      <c r="K1440" s="9">
        <f>IFERROR((1+H1440*(YEAR(סימולטור!$C$14)-2020))*F1440,0)</f>
        <v>180.98100671736179</v>
      </c>
    </row>
    <row r="1441" spans="1:11" x14ac:dyDescent="0.2">
      <c r="A1441" s="9">
        <v>17</v>
      </c>
      <c r="B1441" s="9" t="s">
        <v>40</v>
      </c>
      <c r="C1441" s="9">
        <v>78</v>
      </c>
      <c r="D1441" s="9">
        <v>90</v>
      </c>
      <c r="E1441" s="9">
        <v>240.6</v>
      </c>
      <c r="F1441" s="9">
        <v>180.97003297066561</v>
      </c>
      <c r="G1441" s="9">
        <v>2020</v>
      </c>
      <c r="H1441" s="10">
        <v>2.5075987294729185E-4</v>
      </c>
      <c r="K1441" s="9">
        <f>IFERROR((1+H1441*(YEAR(סימולטור!$C$14)-2020))*F1441,0)</f>
        <v>180.97003297066561</v>
      </c>
    </row>
    <row r="1442" spans="1:11" x14ac:dyDescent="0.2">
      <c r="A1442" s="9">
        <v>17</v>
      </c>
      <c r="B1442" s="9" t="s">
        <v>40</v>
      </c>
      <c r="C1442" s="9">
        <v>79</v>
      </c>
      <c r="D1442" s="9">
        <v>55</v>
      </c>
      <c r="E1442" s="9">
        <v>240.6</v>
      </c>
      <c r="F1442" s="9">
        <v>213.23972216787584</v>
      </c>
      <c r="G1442" s="9">
        <v>2020</v>
      </c>
      <c r="H1442" s="10">
        <v>5.9853724148043581E-4</v>
      </c>
      <c r="K1442" s="9">
        <f>IFERROR((1+H1442*(YEAR(סימולטור!$C$14)-2020))*F1442,0)</f>
        <v>213.23972216787584</v>
      </c>
    </row>
    <row r="1443" spans="1:11" x14ac:dyDescent="0.2">
      <c r="A1443" s="9">
        <v>17</v>
      </c>
      <c r="B1443" s="9" t="s">
        <v>40</v>
      </c>
      <c r="C1443" s="9">
        <v>79</v>
      </c>
      <c r="D1443" s="9">
        <v>56</v>
      </c>
      <c r="E1443" s="9">
        <v>240.6</v>
      </c>
      <c r="F1443" s="9">
        <v>211.79831467308699</v>
      </c>
      <c r="G1443" s="9">
        <v>2020</v>
      </c>
      <c r="H1443" s="10">
        <v>6.2320681951112818E-4</v>
      </c>
      <c r="K1443" s="9">
        <f>IFERROR((1+H1443*(YEAR(סימולטור!$C$14)-2020))*F1443,0)</f>
        <v>211.79831467308699</v>
      </c>
    </row>
    <row r="1444" spans="1:11" x14ac:dyDescent="0.2">
      <c r="A1444" s="9">
        <v>17</v>
      </c>
      <c r="B1444" s="9" t="s">
        <v>40</v>
      </c>
      <c r="C1444" s="9">
        <v>79</v>
      </c>
      <c r="D1444" s="9">
        <v>57</v>
      </c>
      <c r="E1444" s="9">
        <v>240.6</v>
      </c>
      <c r="F1444" s="9">
        <v>210.28026243339463</v>
      </c>
      <c r="G1444" s="9">
        <v>2020</v>
      </c>
      <c r="H1444" s="10">
        <v>6.4531676296568027E-4</v>
      </c>
      <c r="K1444" s="9">
        <f>IFERROR((1+H1444*(YEAR(סימולטור!$C$14)-2020))*F1444,0)</f>
        <v>210.28026243339463</v>
      </c>
    </row>
    <row r="1445" spans="1:11" x14ac:dyDescent="0.2">
      <c r="A1445" s="9">
        <v>17</v>
      </c>
      <c r="B1445" s="9" t="s">
        <v>40</v>
      </c>
      <c r="C1445" s="9">
        <v>79</v>
      </c>
      <c r="D1445" s="9">
        <v>58</v>
      </c>
      <c r="E1445" s="9">
        <v>240.6</v>
      </c>
      <c r="F1445" s="9">
        <v>208.6932323471772</v>
      </c>
      <c r="G1445" s="9">
        <v>2020</v>
      </c>
      <c r="H1445" s="10">
        <v>6.6429799567327701E-4</v>
      </c>
      <c r="K1445" s="9">
        <f>IFERROR((1+H1445*(YEAR(סימולטור!$C$14)-2020))*F1445,0)</f>
        <v>208.6932323471772</v>
      </c>
    </row>
    <row r="1446" spans="1:11" x14ac:dyDescent="0.2">
      <c r="A1446" s="9">
        <v>17</v>
      </c>
      <c r="B1446" s="9" t="s">
        <v>40</v>
      </c>
      <c r="C1446" s="9">
        <v>79</v>
      </c>
      <c r="D1446" s="9">
        <v>59</v>
      </c>
      <c r="E1446" s="9">
        <v>240.6</v>
      </c>
      <c r="F1446" s="9">
        <v>207.0457451816221</v>
      </c>
      <c r="G1446" s="9">
        <v>2020</v>
      </c>
      <c r="H1446" s="10">
        <v>6.797226635169095E-4</v>
      </c>
      <c r="K1446" s="9">
        <f>IFERROR((1+H1446*(YEAR(סימולטור!$C$14)-2020))*F1446,0)</f>
        <v>207.0457451816221</v>
      </c>
    </row>
    <row r="1447" spans="1:11" x14ac:dyDescent="0.2">
      <c r="A1447" s="9">
        <v>17</v>
      </c>
      <c r="B1447" s="9" t="s">
        <v>40</v>
      </c>
      <c r="C1447" s="9">
        <v>79</v>
      </c>
      <c r="D1447" s="9">
        <v>60</v>
      </c>
      <c r="E1447" s="9">
        <v>240.6</v>
      </c>
      <c r="F1447" s="9">
        <v>205.34940331023469</v>
      </c>
      <c r="G1447" s="9">
        <v>2020</v>
      </c>
      <c r="H1447" s="10">
        <v>6.9097097550316821E-4</v>
      </c>
      <c r="K1447" s="9">
        <f>IFERROR((1+H1447*(YEAR(סימולטור!$C$14)-2020))*F1447,0)</f>
        <v>205.34940331023469</v>
      </c>
    </row>
    <row r="1448" spans="1:11" x14ac:dyDescent="0.2">
      <c r="A1448" s="9">
        <v>17</v>
      </c>
      <c r="B1448" s="9" t="s">
        <v>40</v>
      </c>
      <c r="C1448" s="9">
        <v>79</v>
      </c>
      <c r="D1448" s="9">
        <v>61</v>
      </c>
      <c r="E1448" s="9">
        <v>240.6</v>
      </c>
      <c r="F1448" s="9">
        <v>203.61590226091207</v>
      </c>
      <c r="G1448" s="9">
        <v>2020</v>
      </c>
      <c r="H1448" s="10">
        <v>6.977708992094041E-4</v>
      </c>
      <c r="K1448" s="9">
        <f>IFERROR((1+H1448*(YEAR(סימולטור!$C$14)-2020))*F1448,0)</f>
        <v>203.61590226091207</v>
      </c>
    </row>
    <row r="1449" spans="1:11" x14ac:dyDescent="0.2">
      <c r="A1449" s="9">
        <v>17</v>
      </c>
      <c r="B1449" s="9" t="s">
        <v>40</v>
      </c>
      <c r="C1449" s="9">
        <v>79</v>
      </c>
      <c r="D1449" s="9">
        <v>62</v>
      </c>
      <c r="E1449" s="9">
        <v>240.6</v>
      </c>
      <c r="F1449" s="9">
        <v>201.85803444397328</v>
      </c>
      <c r="G1449" s="9">
        <v>2020</v>
      </c>
      <c r="H1449" s="10">
        <v>6.9974864339868116E-4</v>
      </c>
      <c r="K1449" s="9">
        <f>IFERROR((1+H1449*(YEAR(סימולטור!$C$14)-2020))*F1449,0)</f>
        <v>201.85803444397328</v>
      </c>
    </row>
    <row r="1450" spans="1:11" x14ac:dyDescent="0.2">
      <c r="A1450" s="9">
        <v>17</v>
      </c>
      <c r="B1450" s="9" t="s">
        <v>40</v>
      </c>
      <c r="C1450" s="9">
        <v>79</v>
      </c>
      <c r="D1450" s="9">
        <v>63</v>
      </c>
      <c r="E1450" s="9">
        <v>240.6</v>
      </c>
      <c r="F1450" s="9">
        <v>200.09079295347928</v>
      </c>
      <c r="G1450" s="9">
        <v>2020</v>
      </c>
      <c r="H1450" s="10">
        <v>6.9682074877068555E-4</v>
      </c>
      <c r="K1450" s="9">
        <f>IFERROR((1+H1450*(YEAR(סימולטור!$C$14)-2020))*F1450,0)</f>
        <v>200.09079295347928</v>
      </c>
    </row>
    <row r="1451" spans="1:11" x14ac:dyDescent="0.2">
      <c r="A1451" s="9">
        <v>17</v>
      </c>
      <c r="B1451" s="9" t="s">
        <v>40</v>
      </c>
      <c r="C1451" s="9">
        <v>79</v>
      </c>
      <c r="D1451" s="9">
        <v>64</v>
      </c>
      <c r="E1451" s="9">
        <v>240.6</v>
      </c>
      <c r="F1451" s="9">
        <v>198.32920141702982</v>
      </c>
      <c r="G1451" s="9">
        <v>2020</v>
      </c>
      <c r="H1451" s="10">
        <v>6.8885031407494364E-4</v>
      </c>
      <c r="K1451" s="9">
        <f>IFERROR((1+H1451*(YEAR(סימולטור!$C$14)-2020))*F1451,0)</f>
        <v>198.32920141702982</v>
      </c>
    </row>
    <row r="1452" spans="1:11" x14ac:dyDescent="0.2">
      <c r="A1452" s="9">
        <v>17</v>
      </c>
      <c r="B1452" s="9" t="s">
        <v>40</v>
      </c>
      <c r="C1452" s="9">
        <v>79</v>
      </c>
      <c r="D1452" s="9">
        <v>65</v>
      </c>
      <c r="E1452" s="9">
        <v>240.6</v>
      </c>
      <c r="F1452" s="9">
        <v>196.58990362395329</v>
      </c>
      <c r="G1452" s="9">
        <v>2020</v>
      </c>
      <c r="H1452" s="10">
        <v>6.7596650550453001E-4</v>
      </c>
      <c r="K1452" s="9">
        <f>IFERROR((1+H1452*(YEAR(סימולטור!$C$14)-2020))*F1452,0)</f>
        <v>196.58990362395329</v>
      </c>
    </row>
    <row r="1453" spans="1:11" x14ac:dyDescent="0.2">
      <c r="A1453" s="9">
        <v>17</v>
      </c>
      <c r="B1453" s="9" t="s">
        <v>40</v>
      </c>
      <c r="C1453" s="9">
        <v>79</v>
      </c>
      <c r="D1453" s="9">
        <v>66</v>
      </c>
      <c r="E1453" s="9">
        <v>240.6</v>
      </c>
      <c r="F1453" s="9">
        <v>194.8882767011923</v>
      </c>
      <c r="G1453" s="9">
        <v>2020</v>
      </c>
      <c r="H1453" s="10">
        <v>6.5839951302163195E-4</v>
      </c>
      <c r="K1453" s="9">
        <f>IFERROR((1+H1453*(YEAR(סימולטור!$C$14)-2020))*F1453,0)</f>
        <v>194.8882767011923</v>
      </c>
    </row>
    <row r="1454" spans="1:11" x14ac:dyDescent="0.2">
      <c r="A1454" s="9">
        <v>17</v>
      </c>
      <c r="B1454" s="9" t="s">
        <v>40</v>
      </c>
      <c r="C1454" s="9">
        <v>79</v>
      </c>
      <c r="D1454" s="9">
        <v>67</v>
      </c>
      <c r="E1454" s="9">
        <v>240.6</v>
      </c>
      <c r="F1454" s="9">
        <v>193.23574901997191</v>
      </c>
      <c r="G1454" s="9">
        <v>2020</v>
      </c>
      <c r="H1454" s="10">
        <v>6.3680662462850535E-4</v>
      </c>
      <c r="K1454" s="9">
        <f>IFERROR((1+H1454*(YEAR(סימולטור!$C$14)-2020))*F1454,0)</f>
        <v>193.23574901997191</v>
      </c>
    </row>
    <row r="1455" spans="1:11" x14ac:dyDescent="0.2">
      <c r="A1455" s="9">
        <v>17</v>
      </c>
      <c r="B1455" s="9" t="s">
        <v>40</v>
      </c>
      <c r="C1455" s="9">
        <v>79</v>
      </c>
      <c r="D1455" s="9">
        <v>68</v>
      </c>
      <c r="E1455" s="9">
        <v>240.6</v>
      </c>
      <c r="F1455" s="9">
        <v>191.64969753467014</v>
      </c>
      <c r="G1455" s="9">
        <v>2020</v>
      </c>
      <c r="H1455" s="10">
        <v>6.1136378410753635E-4</v>
      </c>
      <c r="K1455" s="9">
        <f>IFERROR((1+H1455*(YEAR(סימולטור!$C$14)-2020))*F1455,0)</f>
        <v>191.64969753467014</v>
      </c>
    </row>
    <row r="1456" spans="1:11" x14ac:dyDescent="0.2">
      <c r="A1456" s="9">
        <v>17</v>
      </c>
      <c r="B1456" s="9" t="s">
        <v>40</v>
      </c>
      <c r="C1456" s="9">
        <v>79</v>
      </c>
      <c r="D1456" s="9">
        <v>69</v>
      </c>
      <c r="E1456" s="9">
        <v>240.6</v>
      </c>
      <c r="F1456" s="9">
        <v>190.14566243166945</v>
      </c>
      <c r="G1456" s="9">
        <v>2020</v>
      </c>
      <c r="H1456" s="10">
        <v>5.8271716289880443E-4</v>
      </c>
      <c r="K1456" s="9">
        <f>IFERROR((1+H1456*(YEAR(סימולטור!$C$14)-2020))*F1456,0)</f>
        <v>190.14566243166945</v>
      </c>
    </row>
    <row r="1457" spans="1:11" x14ac:dyDescent="0.2">
      <c r="A1457" s="9">
        <v>17</v>
      </c>
      <c r="B1457" s="9" t="s">
        <v>40</v>
      </c>
      <c r="C1457" s="9">
        <v>79</v>
      </c>
      <c r="D1457" s="9">
        <v>70</v>
      </c>
      <c r="E1457" s="9">
        <v>240.6</v>
      </c>
      <c r="F1457" s="9">
        <v>188.73553683299531</v>
      </c>
      <c r="G1457" s="9">
        <v>2020</v>
      </c>
      <c r="H1457" s="10">
        <v>5.5127074776573082E-4</v>
      </c>
      <c r="K1457" s="9">
        <f>IFERROR((1+H1457*(YEAR(סימולטור!$C$14)-2020))*F1457,0)</f>
        <v>188.73553683299531</v>
      </c>
    </row>
    <row r="1458" spans="1:11" x14ac:dyDescent="0.2">
      <c r="A1458" s="9">
        <v>17</v>
      </c>
      <c r="B1458" s="9" t="s">
        <v>40</v>
      </c>
      <c r="C1458" s="9">
        <v>79</v>
      </c>
      <c r="D1458" s="9">
        <v>71</v>
      </c>
      <c r="E1458" s="9">
        <v>240.6</v>
      </c>
      <c r="F1458" s="9">
        <v>187.43165993076826</v>
      </c>
      <c r="G1458" s="9">
        <v>2020</v>
      </c>
      <c r="H1458" s="10">
        <v>5.175900032209932E-4</v>
      </c>
      <c r="K1458" s="9">
        <f>IFERROR((1+H1458*(YEAR(סימולטור!$C$14)-2020))*F1458,0)</f>
        <v>187.43165993076826</v>
      </c>
    </row>
    <row r="1459" spans="1:11" x14ac:dyDescent="0.2">
      <c r="A1459" s="9">
        <v>17</v>
      </c>
      <c r="B1459" s="9" t="s">
        <v>40</v>
      </c>
      <c r="C1459" s="9">
        <v>79</v>
      </c>
      <c r="D1459" s="9">
        <v>72</v>
      </c>
      <c r="E1459" s="9">
        <v>240.6</v>
      </c>
      <c r="F1459" s="9">
        <v>186.2427407744112</v>
      </c>
      <c r="G1459" s="9">
        <v>2020</v>
      </c>
      <c r="H1459" s="10">
        <v>4.8283649079049819E-4</v>
      </c>
      <c r="K1459" s="9">
        <f>IFERROR((1+H1459*(YEAR(סימולטור!$C$14)-2020))*F1459,0)</f>
        <v>186.2427407744112</v>
      </c>
    </row>
    <row r="1460" spans="1:11" x14ac:dyDescent="0.2">
      <c r="A1460" s="9">
        <v>17</v>
      </c>
      <c r="B1460" s="9" t="s">
        <v>40</v>
      </c>
      <c r="C1460" s="9">
        <v>79</v>
      </c>
      <c r="D1460" s="9">
        <v>73</v>
      </c>
      <c r="E1460" s="9">
        <v>240.6</v>
      </c>
      <c r="F1460" s="9">
        <v>185.1757907991049</v>
      </c>
      <c r="G1460" s="9">
        <v>2020</v>
      </c>
      <c r="H1460" s="10">
        <v>4.4774944921178002E-4</v>
      </c>
      <c r="K1460" s="9">
        <f>IFERROR((1+H1460*(YEAR(סימולטור!$C$14)-2020))*F1460,0)</f>
        <v>185.1757907991049</v>
      </c>
    </row>
    <row r="1461" spans="1:11" x14ac:dyDescent="0.2">
      <c r="A1461" s="9">
        <v>17</v>
      </c>
      <c r="B1461" s="9" t="s">
        <v>40</v>
      </c>
      <c r="C1461" s="9">
        <v>79</v>
      </c>
      <c r="D1461" s="9">
        <v>74</v>
      </c>
      <c r="E1461" s="9">
        <v>240.6</v>
      </c>
      <c r="F1461" s="9">
        <v>184.23390780453508</v>
      </c>
      <c r="G1461" s="9">
        <v>2020</v>
      </c>
      <c r="H1461" s="10">
        <v>4.1309738483189646E-4</v>
      </c>
      <c r="K1461" s="9">
        <f>IFERROR((1+H1461*(YEAR(סימולטור!$C$14)-2020))*F1461,0)</f>
        <v>184.23390780453508</v>
      </c>
    </row>
    <row r="1462" spans="1:11" x14ac:dyDescent="0.2">
      <c r="A1462" s="9">
        <v>17</v>
      </c>
      <c r="B1462" s="9" t="s">
        <v>40</v>
      </c>
      <c r="C1462" s="9">
        <v>79</v>
      </c>
      <c r="D1462" s="9">
        <v>75</v>
      </c>
      <c r="E1462" s="9">
        <v>240.6</v>
      </c>
      <c r="F1462" s="9">
        <v>183.41645744161326</v>
      </c>
      <c r="G1462" s="9">
        <v>2020</v>
      </c>
      <c r="H1462" s="10">
        <v>3.7978421029933338E-4</v>
      </c>
      <c r="K1462" s="9">
        <f>IFERROR((1+H1462*(YEAR(סימולטור!$C$14)-2020))*F1462,0)</f>
        <v>183.41645744161326</v>
      </c>
    </row>
    <row r="1463" spans="1:11" x14ac:dyDescent="0.2">
      <c r="A1463" s="9">
        <v>17</v>
      </c>
      <c r="B1463" s="9" t="s">
        <v>40</v>
      </c>
      <c r="C1463" s="9">
        <v>79</v>
      </c>
      <c r="D1463" s="9">
        <v>76</v>
      </c>
      <c r="E1463" s="9">
        <v>240.6</v>
      </c>
      <c r="F1463" s="9">
        <v>182.72055961410405</v>
      </c>
      <c r="G1463" s="9">
        <v>2020</v>
      </c>
      <c r="H1463" s="10">
        <v>3.4850476754748387E-4</v>
      </c>
      <c r="K1463" s="9">
        <f>IFERROR((1+H1463*(YEAR(סימולטור!$C$14)-2020))*F1463,0)</f>
        <v>182.72055961410405</v>
      </c>
    </row>
    <row r="1464" spans="1:11" x14ac:dyDescent="0.2">
      <c r="A1464" s="9">
        <v>17</v>
      </c>
      <c r="B1464" s="9" t="s">
        <v>40</v>
      </c>
      <c r="C1464" s="9">
        <v>79</v>
      </c>
      <c r="D1464" s="9">
        <v>77</v>
      </c>
      <c r="E1464" s="9">
        <v>240.6</v>
      </c>
      <c r="F1464" s="9">
        <v>182.13675976535947</v>
      </c>
      <c r="G1464" s="9">
        <v>2020</v>
      </c>
      <c r="H1464" s="10">
        <v>3.1989701519073569E-4</v>
      </c>
      <c r="K1464" s="9">
        <f>IFERROR((1+H1464*(YEAR(סימולטור!$C$14)-2020))*F1464,0)</f>
        <v>182.13675976535947</v>
      </c>
    </row>
    <row r="1465" spans="1:11" x14ac:dyDescent="0.2">
      <c r="A1465" s="9">
        <v>17</v>
      </c>
      <c r="B1465" s="9" t="s">
        <v>40</v>
      </c>
      <c r="C1465" s="9">
        <v>79</v>
      </c>
      <c r="D1465" s="9">
        <v>78</v>
      </c>
      <c r="E1465" s="9">
        <v>240.6</v>
      </c>
      <c r="F1465" s="9">
        <v>181.65490476007693</v>
      </c>
      <c r="G1465" s="9">
        <v>2020</v>
      </c>
      <c r="H1465" s="10">
        <v>2.9431127365772404E-4</v>
      </c>
      <c r="K1465" s="9">
        <f>IFERROR((1+H1465*(YEAR(סימולטור!$C$14)-2020))*F1465,0)</f>
        <v>181.65490476007693</v>
      </c>
    </row>
    <row r="1466" spans="1:11" x14ac:dyDescent="0.2">
      <c r="A1466" s="9">
        <v>17</v>
      </c>
      <c r="B1466" s="9" t="s">
        <v>40</v>
      </c>
      <c r="C1466" s="9">
        <v>79</v>
      </c>
      <c r="D1466" s="9">
        <v>79</v>
      </c>
      <c r="E1466" s="9">
        <v>240.6</v>
      </c>
      <c r="F1466" s="9">
        <v>181.26474439261997</v>
      </c>
      <c r="G1466" s="9">
        <v>2020</v>
      </c>
      <c r="H1466" s="10">
        <v>2.7202160478862885E-4</v>
      </c>
      <c r="K1466" s="9">
        <f>IFERROR((1+H1466*(YEAR(סימולטור!$C$14)-2020))*F1466,0)</f>
        <v>181.26474439261997</v>
      </c>
    </row>
    <row r="1467" spans="1:11" x14ac:dyDescent="0.2">
      <c r="A1467" s="9">
        <v>17</v>
      </c>
      <c r="B1467" s="9" t="s">
        <v>40</v>
      </c>
      <c r="C1467" s="9">
        <v>79</v>
      </c>
      <c r="D1467" s="9">
        <v>80</v>
      </c>
      <c r="E1467" s="9">
        <v>240.6</v>
      </c>
      <c r="F1467" s="9">
        <v>180.95430199445195</v>
      </c>
      <c r="G1467" s="9">
        <v>2020</v>
      </c>
      <c r="H1467" s="10">
        <v>2.5314715929338453E-4</v>
      </c>
      <c r="K1467" s="9">
        <f>IFERROR((1+H1467*(YEAR(סימולטור!$C$14)-2020))*F1467,0)</f>
        <v>180.95430199445195</v>
      </c>
    </row>
    <row r="1468" spans="1:11" x14ac:dyDescent="0.2">
      <c r="A1468" s="9">
        <v>17</v>
      </c>
      <c r="B1468" s="9" t="s">
        <v>40</v>
      </c>
      <c r="C1468" s="9">
        <v>79</v>
      </c>
      <c r="D1468" s="9">
        <v>81</v>
      </c>
      <c r="E1468" s="9">
        <v>240.6</v>
      </c>
      <c r="F1468" s="9">
        <v>180.71155649483333</v>
      </c>
      <c r="G1468" s="9">
        <v>2020</v>
      </c>
      <c r="H1468" s="10">
        <v>2.3759758757511436E-4</v>
      </c>
      <c r="K1468" s="9">
        <f>IFERROR((1+H1468*(YEAR(סימולטור!$C$14)-2020))*F1468,0)</f>
        <v>180.71155649483333</v>
      </c>
    </row>
    <row r="1469" spans="1:11" x14ac:dyDescent="0.2">
      <c r="A1469" s="9">
        <v>17</v>
      </c>
      <c r="B1469" s="9" t="s">
        <v>40</v>
      </c>
      <c r="C1469" s="9">
        <v>79</v>
      </c>
      <c r="D1469" s="9">
        <v>82</v>
      </c>
      <c r="E1469" s="9">
        <v>240.6</v>
      </c>
      <c r="F1469" s="9">
        <v>180.5254032729016</v>
      </c>
      <c r="G1469" s="9">
        <v>2020</v>
      </c>
      <c r="H1469" s="10">
        <v>2.252562885074778E-4</v>
      </c>
      <c r="K1469" s="9">
        <f>IFERROR((1+H1469*(YEAR(סימולטור!$C$14)-2020))*F1469,0)</f>
        <v>180.5254032729016</v>
      </c>
    </row>
    <row r="1470" spans="1:11" x14ac:dyDescent="0.2">
      <c r="A1470" s="9">
        <v>17</v>
      </c>
      <c r="B1470" s="9" t="s">
        <v>40</v>
      </c>
      <c r="C1470" s="9">
        <v>79</v>
      </c>
      <c r="D1470" s="9">
        <v>83</v>
      </c>
      <c r="E1470" s="9">
        <v>240.6</v>
      </c>
      <c r="F1470" s="9">
        <v>180.38524980022422</v>
      </c>
      <c r="G1470" s="9">
        <v>2020</v>
      </c>
      <c r="H1470" s="10">
        <v>2.1578347177090017E-4</v>
      </c>
      <c r="K1470" s="9">
        <f>IFERROR((1+H1470*(YEAR(סימולטור!$C$14)-2020))*F1470,0)</f>
        <v>180.38524980022422</v>
      </c>
    </row>
    <row r="1471" spans="1:11" x14ac:dyDescent="0.2">
      <c r="A1471" s="9">
        <v>17</v>
      </c>
      <c r="B1471" s="9" t="s">
        <v>40</v>
      </c>
      <c r="C1471" s="9">
        <v>79</v>
      </c>
      <c r="D1471" s="9">
        <v>84</v>
      </c>
      <c r="E1471" s="9">
        <v>240.6</v>
      </c>
      <c r="F1471" s="9">
        <v>180.28179503248398</v>
      </c>
      <c r="G1471" s="9">
        <v>2020</v>
      </c>
      <c r="H1471" s="10">
        <v>2.0873648290247335E-4</v>
      </c>
      <c r="K1471" s="9">
        <f>IFERROR((1+H1471*(YEAR(סימולטור!$C$14)-2020))*F1471,0)</f>
        <v>180.28179503248398</v>
      </c>
    </row>
    <row r="1472" spans="1:11" x14ac:dyDescent="0.2">
      <c r="A1472" s="9">
        <v>17</v>
      </c>
      <c r="B1472" s="9" t="s">
        <v>40</v>
      </c>
      <c r="C1472" s="9">
        <v>79</v>
      </c>
      <c r="D1472" s="9">
        <v>85</v>
      </c>
      <c r="E1472" s="9">
        <v>240.6</v>
      </c>
      <c r="F1472" s="9">
        <v>180.20697386841101</v>
      </c>
      <c r="G1472" s="9">
        <v>2020</v>
      </c>
      <c r="H1472" s="10">
        <v>2.0369315494932254E-4</v>
      </c>
      <c r="K1472" s="9">
        <f>IFERROR((1+H1472*(YEAR(סימולטור!$C$14)-2020))*F1472,0)</f>
        <v>180.20697386841101</v>
      </c>
    </row>
    <row r="1473" spans="1:11" x14ac:dyDescent="0.2">
      <c r="A1473" s="9">
        <v>17</v>
      </c>
      <c r="B1473" s="9" t="s">
        <v>40</v>
      </c>
      <c r="C1473" s="9">
        <v>79</v>
      </c>
      <c r="D1473" s="9">
        <v>86</v>
      </c>
      <c r="E1473" s="9">
        <v>240.6</v>
      </c>
      <c r="F1473" s="9">
        <v>180.15401676193761</v>
      </c>
      <c r="G1473" s="9">
        <v>2020</v>
      </c>
      <c r="H1473" s="10">
        <v>2.0022665242329038E-4</v>
      </c>
      <c r="K1473" s="9">
        <f>IFERROR((1+H1473*(YEAR(סימולטור!$C$14)-2020))*F1473,0)</f>
        <v>180.15401676193761</v>
      </c>
    </row>
    <row r="1474" spans="1:11" x14ac:dyDescent="0.2">
      <c r="A1474" s="9">
        <v>17</v>
      </c>
      <c r="B1474" s="9" t="s">
        <v>40</v>
      </c>
      <c r="C1474" s="9">
        <v>79</v>
      </c>
      <c r="D1474" s="9">
        <v>87</v>
      </c>
      <c r="E1474" s="9">
        <v>240.6</v>
      </c>
      <c r="F1474" s="9">
        <v>180.11724445145271</v>
      </c>
      <c r="G1474" s="9">
        <v>2020</v>
      </c>
      <c r="H1474" s="10">
        <v>1.9793497556748425E-4</v>
      </c>
      <c r="K1474" s="9">
        <f>IFERROR((1+H1474*(YEAR(סימולטור!$C$14)-2020))*F1474,0)</f>
        <v>180.11724445145271</v>
      </c>
    </row>
    <row r="1475" spans="1:11" x14ac:dyDescent="0.2">
      <c r="A1475" s="9">
        <v>17</v>
      </c>
      <c r="B1475" s="9" t="s">
        <v>40</v>
      </c>
      <c r="C1475" s="9">
        <v>79</v>
      </c>
      <c r="D1475" s="9">
        <v>88</v>
      </c>
      <c r="E1475" s="9">
        <v>240.6</v>
      </c>
      <c r="F1475" s="9">
        <v>180.09206867791747</v>
      </c>
      <c r="G1475" s="9">
        <v>2020</v>
      </c>
      <c r="H1475" s="10">
        <v>1.9646203626831854E-4</v>
      </c>
      <c r="K1475" s="9">
        <f>IFERROR((1+H1475*(YEAR(סימולטור!$C$14)-2020))*F1475,0)</f>
        <v>180.09206867791747</v>
      </c>
    </row>
    <row r="1476" spans="1:11" x14ac:dyDescent="0.2">
      <c r="A1476" s="9">
        <v>17</v>
      </c>
      <c r="B1476" s="9" t="s">
        <v>40</v>
      </c>
      <c r="C1476" s="9">
        <v>79</v>
      </c>
      <c r="D1476" s="9">
        <v>89</v>
      </c>
      <c r="E1476" s="9">
        <v>240.6</v>
      </c>
      <c r="F1476" s="9">
        <v>180.07502469583653</v>
      </c>
      <c r="G1476" s="9">
        <v>2020</v>
      </c>
      <c r="H1476" s="10">
        <v>1.9554988253642309E-4</v>
      </c>
      <c r="K1476" s="9">
        <f>IFERROR((1+H1476*(YEAR(סימולטור!$C$14)-2020))*F1476,0)</f>
        <v>180.07502469583653</v>
      </c>
    </row>
    <row r="1477" spans="1:11" x14ac:dyDescent="0.2">
      <c r="A1477" s="9">
        <v>17</v>
      </c>
      <c r="B1477" s="9" t="s">
        <v>40</v>
      </c>
      <c r="C1477" s="9">
        <v>79</v>
      </c>
      <c r="D1477" s="9">
        <v>90</v>
      </c>
      <c r="E1477" s="9">
        <v>240.6</v>
      </c>
      <c r="F1477" s="9">
        <v>180.06357946787267</v>
      </c>
      <c r="G1477" s="9">
        <v>2020</v>
      </c>
      <c r="H1477" s="10">
        <v>1.9501183082747359E-4</v>
      </c>
      <c r="K1477" s="9">
        <f>IFERROR((1+H1477*(YEAR(סימולטור!$C$14)-2020))*F1477,0)</f>
        <v>180.06357946787267</v>
      </c>
    </row>
    <row r="1478" spans="1:11" x14ac:dyDescent="0.2">
      <c r="A1478" s="9">
        <v>17</v>
      </c>
      <c r="B1478" s="9" t="s">
        <v>40</v>
      </c>
      <c r="C1478" s="9">
        <v>80</v>
      </c>
      <c r="D1478" s="9">
        <v>55</v>
      </c>
      <c r="E1478" s="9">
        <v>240.6</v>
      </c>
      <c r="F1478" s="9">
        <v>212.35252182515077</v>
      </c>
      <c r="G1478" s="9">
        <v>2020</v>
      </c>
      <c r="H1478" s="10">
        <v>5.6918184769842771E-4</v>
      </c>
      <c r="K1478" s="9">
        <f>IFERROR((1+H1478*(YEAR(סימולטור!$C$14)-2020))*F1478,0)</f>
        <v>212.35252182515077</v>
      </c>
    </row>
    <row r="1479" spans="1:11" x14ac:dyDescent="0.2">
      <c r="A1479" s="9">
        <v>17</v>
      </c>
      <c r="B1479" s="9" t="s">
        <v>40</v>
      </c>
      <c r="C1479" s="9">
        <v>80</v>
      </c>
      <c r="D1479" s="9">
        <v>56</v>
      </c>
      <c r="E1479" s="9">
        <v>240.6</v>
      </c>
      <c r="F1479" s="9">
        <v>210.96957222002874</v>
      </c>
      <c r="G1479" s="9">
        <v>2020</v>
      </c>
      <c r="H1479" s="10">
        <v>5.9516833107454363E-4</v>
      </c>
      <c r="K1479" s="9">
        <f>IFERROR((1+H1479*(YEAR(סימולטור!$C$14)-2020))*F1479,0)</f>
        <v>210.96957222002874</v>
      </c>
    </row>
    <row r="1480" spans="1:11" x14ac:dyDescent="0.2">
      <c r="A1480" s="9">
        <v>17</v>
      </c>
      <c r="B1480" s="9" t="s">
        <v>40</v>
      </c>
      <c r="C1480" s="9">
        <v>80</v>
      </c>
      <c r="D1480" s="9">
        <v>57</v>
      </c>
      <c r="E1480" s="9">
        <v>240.6</v>
      </c>
      <c r="F1480" s="9">
        <v>209.50469377863388</v>
      </c>
      <c r="G1480" s="9">
        <v>2020</v>
      </c>
      <c r="H1480" s="10">
        <v>6.1870925225962015E-4</v>
      </c>
      <c r="K1480" s="9">
        <f>IFERROR((1+H1480*(YEAR(סימולטור!$C$14)-2020))*F1480,0)</f>
        <v>209.50469377863388</v>
      </c>
    </row>
    <row r="1481" spans="1:11" x14ac:dyDescent="0.2">
      <c r="A1481" s="9">
        <v>17</v>
      </c>
      <c r="B1481" s="9" t="s">
        <v>40</v>
      </c>
      <c r="C1481" s="9">
        <v>80</v>
      </c>
      <c r="D1481" s="9">
        <v>58</v>
      </c>
      <c r="E1481" s="9">
        <v>240.6</v>
      </c>
      <c r="F1481" s="9">
        <v>207.96570527374701</v>
      </c>
      <c r="G1481" s="9">
        <v>2020</v>
      </c>
      <c r="H1481" s="10">
        <v>6.3919027178796777E-4</v>
      </c>
      <c r="K1481" s="9">
        <f>IFERROR((1+H1481*(YEAR(סימולטור!$C$14)-2020))*F1481,0)</f>
        <v>207.96570527374701</v>
      </c>
    </row>
    <row r="1482" spans="1:11" x14ac:dyDescent="0.2">
      <c r="A1482" s="9">
        <v>17</v>
      </c>
      <c r="B1482" s="9" t="s">
        <v>40</v>
      </c>
      <c r="C1482" s="9">
        <v>80</v>
      </c>
      <c r="D1482" s="9">
        <v>59</v>
      </c>
      <c r="E1482" s="9">
        <v>240.6</v>
      </c>
      <c r="F1482" s="9">
        <v>206.36047554365504</v>
      </c>
      <c r="G1482" s="9">
        <v>2020</v>
      </c>
      <c r="H1482" s="10">
        <v>6.560862119613911E-4</v>
      </c>
      <c r="K1482" s="9">
        <f>IFERROR((1+H1482*(YEAR(סימולטור!$C$14)-2020))*F1482,0)</f>
        <v>206.36047554365504</v>
      </c>
    </row>
    <row r="1483" spans="1:11" x14ac:dyDescent="0.2">
      <c r="A1483" s="9">
        <v>17</v>
      </c>
      <c r="B1483" s="9" t="s">
        <v>40</v>
      </c>
      <c r="C1483" s="9">
        <v>80</v>
      </c>
      <c r="D1483" s="9">
        <v>60</v>
      </c>
      <c r="E1483" s="9">
        <v>240.6</v>
      </c>
      <c r="F1483" s="9">
        <v>204.70021957837972</v>
      </c>
      <c r="G1483" s="9">
        <v>2020</v>
      </c>
      <c r="H1483" s="10">
        <v>6.6870198659281467E-4</v>
      </c>
      <c r="K1483" s="9">
        <f>IFERROR((1+H1483*(YEAR(סימולטור!$C$14)-2020))*F1483,0)</f>
        <v>204.70021957837972</v>
      </c>
    </row>
    <row r="1484" spans="1:11" x14ac:dyDescent="0.2">
      <c r="A1484" s="9">
        <v>17</v>
      </c>
      <c r="B1484" s="9" t="s">
        <v>40</v>
      </c>
      <c r="C1484" s="9">
        <v>80</v>
      </c>
      <c r="D1484" s="9">
        <v>61</v>
      </c>
      <c r="E1484" s="9">
        <v>240.6</v>
      </c>
      <c r="F1484" s="9">
        <v>202.99656113888696</v>
      </c>
      <c r="G1484" s="9">
        <v>2020</v>
      </c>
      <c r="H1484" s="10">
        <v>6.7667458353423411E-4</v>
      </c>
      <c r="K1484" s="9">
        <f>IFERROR((1+H1484*(YEAR(סימולטור!$C$14)-2020))*F1484,0)</f>
        <v>202.99656113888696</v>
      </c>
    </row>
    <row r="1485" spans="1:11" x14ac:dyDescent="0.2">
      <c r="A1485" s="9">
        <v>17</v>
      </c>
      <c r="B1485" s="9" t="s">
        <v>40</v>
      </c>
      <c r="C1485" s="9">
        <v>80</v>
      </c>
      <c r="D1485" s="9">
        <v>62</v>
      </c>
      <c r="E1485" s="9">
        <v>240.6</v>
      </c>
      <c r="F1485" s="9">
        <v>201.26231353775648</v>
      </c>
      <c r="G1485" s="9">
        <v>2020</v>
      </c>
      <c r="H1485" s="10">
        <v>6.7955760847345284E-4</v>
      </c>
      <c r="K1485" s="9">
        <f>IFERROR((1+H1485*(YEAR(סימולטור!$C$14)-2020))*F1485,0)</f>
        <v>201.26231353775648</v>
      </c>
    </row>
    <row r="1486" spans="1:11" x14ac:dyDescent="0.2">
      <c r="A1486" s="9">
        <v>17</v>
      </c>
      <c r="B1486" s="9" t="s">
        <v>40</v>
      </c>
      <c r="C1486" s="9">
        <v>80</v>
      </c>
      <c r="D1486" s="9">
        <v>63</v>
      </c>
      <c r="E1486" s="9">
        <v>240.6</v>
      </c>
      <c r="F1486" s="9">
        <v>199.51267092326182</v>
      </c>
      <c r="G1486" s="9">
        <v>2020</v>
      </c>
      <c r="H1486" s="10">
        <v>6.7721111885148935E-4</v>
      </c>
      <c r="K1486" s="9">
        <f>IFERROR((1+H1486*(YEAR(סימולטור!$C$14)-2020))*F1486,0)</f>
        <v>199.51267092326182</v>
      </c>
    </row>
    <row r="1487" spans="1:11" x14ac:dyDescent="0.2">
      <c r="A1487" s="9">
        <v>17</v>
      </c>
      <c r="B1487" s="9" t="s">
        <v>40</v>
      </c>
      <c r="C1487" s="9">
        <v>80</v>
      </c>
      <c r="D1487" s="9">
        <v>64</v>
      </c>
      <c r="E1487" s="9">
        <v>240.6</v>
      </c>
      <c r="F1487" s="9">
        <v>197.76296145144605</v>
      </c>
      <c r="G1487" s="9">
        <v>2020</v>
      </c>
      <c r="H1487" s="10">
        <v>6.6945447479399762E-4</v>
      </c>
      <c r="K1487" s="9">
        <f>IFERROR((1+H1487*(YEAR(סימולטור!$C$14)-2020))*F1487,0)</f>
        <v>197.76296145144605</v>
      </c>
    </row>
    <row r="1488" spans="1:11" x14ac:dyDescent="0.2">
      <c r="A1488" s="9">
        <v>17</v>
      </c>
      <c r="B1488" s="9" t="s">
        <v>40</v>
      </c>
      <c r="C1488" s="9">
        <v>80</v>
      </c>
      <c r="D1488" s="9">
        <v>65</v>
      </c>
      <c r="E1488" s="9">
        <v>240.6</v>
      </c>
      <c r="F1488" s="9">
        <v>196.03026953257236</v>
      </c>
      <c r="G1488" s="9">
        <v>2020</v>
      </c>
      <c r="H1488" s="10">
        <v>6.5639856027504152E-4</v>
      </c>
      <c r="K1488" s="9">
        <f>IFERROR((1+H1488*(YEAR(סימולטור!$C$14)-2020))*F1488,0)</f>
        <v>196.03026953257236</v>
      </c>
    </row>
    <row r="1489" spans="1:11" x14ac:dyDescent="0.2">
      <c r="A1489" s="9">
        <v>17</v>
      </c>
      <c r="B1489" s="9" t="s">
        <v>40</v>
      </c>
      <c r="C1489" s="9">
        <v>80</v>
      </c>
      <c r="D1489" s="9">
        <v>66</v>
      </c>
      <c r="E1489" s="9">
        <v>240.6</v>
      </c>
      <c r="F1489" s="9">
        <v>194.33037262879733</v>
      </c>
      <c r="G1489" s="9">
        <v>2020</v>
      </c>
      <c r="H1489" s="10">
        <v>6.3825433501823439E-4</v>
      </c>
      <c r="K1489" s="9">
        <f>IFERROR((1+H1489*(YEAR(סימולטור!$C$14)-2020))*F1489,0)</f>
        <v>194.33037262879733</v>
      </c>
    </row>
    <row r="1490" spans="1:11" x14ac:dyDescent="0.2">
      <c r="A1490" s="9">
        <v>17</v>
      </c>
      <c r="B1490" s="9" t="s">
        <v>40</v>
      </c>
      <c r="C1490" s="9">
        <v>80</v>
      </c>
      <c r="D1490" s="9">
        <v>67</v>
      </c>
      <c r="E1490" s="9">
        <v>240.6</v>
      </c>
      <c r="F1490" s="9">
        <v>192.67524067444626</v>
      </c>
      <c r="G1490" s="9">
        <v>2020</v>
      </c>
      <c r="H1490" s="10">
        <v>6.1569256316533916E-4</v>
      </c>
      <c r="K1490" s="9">
        <f>IFERROR((1+H1490*(YEAR(סימולטור!$C$14)-2020))*F1490,0)</f>
        <v>192.67524067444626</v>
      </c>
    </row>
    <row r="1491" spans="1:11" x14ac:dyDescent="0.2">
      <c r="A1491" s="9">
        <v>17</v>
      </c>
      <c r="B1491" s="9" t="s">
        <v>40</v>
      </c>
      <c r="C1491" s="9">
        <v>80</v>
      </c>
      <c r="D1491" s="9">
        <v>68</v>
      </c>
      <c r="E1491" s="9">
        <v>240.6</v>
      </c>
      <c r="F1491" s="9">
        <v>191.08309843531032</v>
      </c>
      <c r="G1491" s="9">
        <v>2020</v>
      </c>
      <c r="H1491" s="10">
        <v>5.8894674183024493E-4</v>
      </c>
      <c r="K1491" s="9">
        <f>IFERROR((1+H1491*(YEAR(סימולטור!$C$14)-2020))*F1491,0)</f>
        <v>191.08309843531032</v>
      </c>
    </row>
    <row r="1492" spans="1:11" x14ac:dyDescent="0.2">
      <c r="A1492" s="9">
        <v>17</v>
      </c>
      <c r="B1492" s="9" t="s">
        <v>40</v>
      </c>
      <c r="C1492" s="9">
        <v>80</v>
      </c>
      <c r="D1492" s="9">
        <v>69</v>
      </c>
      <c r="E1492" s="9">
        <v>240.6</v>
      </c>
      <c r="F1492" s="9">
        <v>189.57029238195526</v>
      </c>
      <c r="G1492" s="9">
        <v>2020</v>
      </c>
      <c r="H1492" s="10">
        <v>5.5872208428368159E-4</v>
      </c>
      <c r="K1492" s="9">
        <f>IFERROR((1+H1492*(YEAR(סימולטור!$C$14)-2020))*F1492,0)</f>
        <v>189.57029238195526</v>
      </c>
    </row>
    <row r="1493" spans="1:11" x14ac:dyDescent="0.2">
      <c r="A1493" s="9">
        <v>17</v>
      </c>
      <c r="B1493" s="9" t="s">
        <v>40</v>
      </c>
      <c r="C1493" s="9">
        <v>80</v>
      </c>
      <c r="D1493" s="9">
        <v>70</v>
      </c>
      <c r="E1493" s="9">
        <v>240.6</v>
      </c>
      <c r="F1493" s="9">
        <v>188.15082321843533</v>
      </c>
      <c r="G1493" s="9">
        <v>2020</v>
      </c>
      <c r="H1493" s="10">
        <v>5.2557295202857379E-4</v>
      </c>
      <c r="K1493" s="9">
        <f>IFERROR((1+H1493*(YEAR(סימולטור!$C$14)-2020))*F1493,0)</f>
        <v>188.15082321843533</v>
      </c>
    </row>
    <row r="1494" spans="1:11" x14ac:dyDescent="0.2">
      <c r="A1494" s="9">
        <v>17</v>
      </c>
      <c r="B1494" s="9" t="s">
        <v>40</v>
      </c>
      <c r="C1494" s="9">
        <v>80</v>
      </c>
      <c r="D1494" s="9">
        <v>71</v>
      </c>
      <c r="E1494" s="9">
        <v>240.6</v>
      </c>
      <c r="F1494" s="9">
        <v>186.83549363521627</v>
      </c>
      <c r="G1494" s="9">
        <v>2020</v>
      </c>
      <c r="H1494" s="10">
        <v>4.899777296436613E-4</v>
      </c>
      <c r="K1494" s="9">
        <f>IFERROR((1+H1494*(YEAR(סימולטור!$C$14)-2020))*F1494,0)</f>
        <v>186.83549363521627</v>
      </c>
    </row>
    <row r="1495" spans="1:11" x14ac:dyDescent="0.2">
      <c r="A1495" s="9">
        <v>17</v>
      </c>
      <c r="B1495" s="9" t="s">
        <v>40</v>
      </c>
      <c r="C1495" s="9">
        <v>80</v>
      </c>
      <c r="D1495" s="9">
        <v>72</v>
      </c>
      <c r="E1495" s="9">
        <v>240.6</v>
      </c>
      <c r="F1495" s="9">
        <v>185.63317542610397</v>
      </c>
      <c r="G1495" s="9">
        <v>2020</v>
      </c>
      <c r="H1495" s="10">
        <v>4.5312595777411731E-4</v>
      </c>
      <c r="K1495" s="9">
        <f>IFERROR((1+H1495*(YEAR(סימולטור!$C$14)-2020))*F1495,0)</f>
        <v>185.63317542610397</v>
      </c>
    </row>
    <row r="1496" spans="1:11" x14ac:dyDescent="0.2">
      <c r="A1496" s="9">
        <v>17</v>
      </c>
      <c r="B1496" s="9" t="s">
        <v>40</v>
      </c>
      <c r="C1496" s="9">
        <v>80</v>
      </c>
      <c r="D1496" s="9">
        <v>73</v>
      </c>
      <c r="E1496" s="9">
        <v>240.6</v>
      </c>
      <c r="F1496" s="9">
        <v>184.55269801511037</v>
      </c>
      <c r="G1496" s="9">
        <v>2020</v>
      </c>
      <c r="H1496" s="10">
        <v>4.1590622332318792E-4</v>
      </c>
      <c r="K1496" s="9">
        <f>IFERROR((1+H1496*(YEAR(סימולטור!$C$14)-2020))*F1496,0)</f>
        <v>184.55269801511037</v>
      </c>
    </row>
    <row r="1497" spans="1:11" x14ac:dyDescent="0.2">
      <c r="A1497" s="9">
        <v>17</v>
      </c>
      <c r="B1497" s="9" t="s">
        <v>40</v>
      </c>
      <c r="C1497" s="9">
        <v>80</v>
      </c>
      <c r="D1497" s="9">
        <v>74</v>
      </c>
      <c r="E1497" s="9">
        <v>240.6</v>
      </c>
      <c r="F1497" s="9">
        <v>183.59777387050235</v>
      </c>
      <c r="G1497" s="9">
        <v>2020</v>
      </c>
      <c r="H1497" s="10">
        <v>3.7915207407165631E-4</v>
      </c>
      <c r="K1497" s="9">
        <f>IFERROR((1+H1497*(YEAR(סימולטור!$C$14)-2020))*F1497,0)</f>
        <v>183.59777387050235</v>
      </c>
    </row>
    <row r="1498" spans="1:11" x14ac:dyDescent="0.2">
      <c r="A1498" s="9">
        <v>17</v>
      </c>
      <c r="B1498" s="9" t="s">
        <v>40</v>
      </c>
      <c r="C1498" s="9">
        <v>80</v>
      </c>
      <c r="D1498" s="9">
        <v>75</v>
      </c>
      <c r="E1498" s="9">
        <v>240.6</v>
      </c>
      <c r="F1498" s="9">
        <v>182.76811438900572</v>
      </c>
      <c r="G1498" s="9">
        <v>2020</v>
      </c>
      <c r="H1498" s="10">
        <v>3.4382094281604599E-4</v>
      </c>
      <c r="K1498" s="9">
        <f>IFERROR((1+H1498*(YEAR(סימולטור!$C$14)-2020))*F1498,0)</f>
        <v>182.76811438900572</v>
      </c>
    </row>
    <row r="1499" spans="1:11" x14ac:dyDescent="0.2">
      <c r="A1499" s="9">
        <v>17</v>
      </c>
      <c r="B1499" s="9" t="s">
        <v>40</v>
      </c>
      <c r="C1499" s="9">
        <v>80</v>
      </c>
      <c r="D1499" s="9">
        <v>76</v>
      </c>
      <c r="E1499" s="9">
        <v>240.6</v>
      </c>
      <c r="F1499" s="9">
        <v>182.06113672591911</v>
      </c>
      <c r="G1499" s="9">
        <v>2020</v>
      </c>
      <c r="H1499" s="10">
        <v>3.106530556945503E-4</v>
      </c>
      <c r="K1499" s="9">
        <f>IFERROR((1+H1499*(YEAR(סימולטור!$C$14)-2020))*F1499,0)</f>
        <v>182.06113672591911</v>
      </c>
    </row>
    <row r="1500" spans="1:11" x14ac:dyDescent="0.2">
      <c r="A1500" s="9">
        <v>17</v>
      </c>
      <c r="B1500" s="9" t="s">
        <v>40</v>
      </c>
      <c r="C1500" s="9">
        <v>80</v>
      </c>
      <c r="D1500" s="9">
        <v>77</v>
      </c>
      <c r="E1500" s="9">
        <v>240.6</v>
      </c>
      <c r="F1500" s="9">
        <v>181.4674954548081</v>
      </c>
      <c r="G1500" s="9">
        <v>2020</v>
      </c>
      <c r="H1500" s="10">
        <v>2.8031541203048287E-4</v>
      </c>
      <c r="K1500" s="9">
        <f>IFERROR((1+H1500*(YEAR(סימולטור!$C$14)-2020))*F1500,0)</f>
        <v>181.4674954548081</v>
      </c>
    </row>
    <row r="1501" spans="1:11" x14ac:dyDescent="0.2">
      <c r="A1501" s="9">
        <v>17</v>
      </c>
      <c r="B1501" s="9" t="s">
        <v>40</v>
      </c>
      <c r="C1501" s="9">
        <v>80</v>
      </c>
      <c r="D1501" s="9">
        <v>78</v>
      </c>
      <c r="E1501" s="9">
        <v>240.6</v>
      </c>
      <c r="F1501" s="9">
        <v>180.9770481210395</v>
      </c>
      <c r="G1501" s="9">
        <v>2020</v>
      </c>
      <c r="H1501" s="10">
        <v>2.5317289644655948E-4</v>
      </c>
      <c r="K1501" s="9">
        <f>IFERROR((1+H1501*(YEAR(סימולטור!$C$14)-2020))*F1501,0)</f>
        <v>180.9770481210395</v>
      </c>
    </row>
    <row r="1502" spans="1:11" x14ac:dyDescent="0.2">
      <c r="A1502" s="9">
        <v>17</v>
      </c>
      <c r="B1502" s="9" t="s">
        <v>40</v>
      </c>
      <c r="C1502" s="9">
        <v>80</v>
      </c>
      <c r="D1502" s="9">
        <v>79</v>
      </c>
      <c r="E1502" s="9">
        <v>240.6</v>
      </c>
      <c r="F1502" s="9">
        <v>180.57954503116329</v>
      </c>
      <c r="G1502" s="9">
        <v>2020</v>
      </c>
      <c r="H1502" s="10">
        <v>2.2951357315953628E-4</v>
      </c>
      <c r="K1502" s="9">
        <f>IFERROR((1+H1502*(YEAR(סימולטור!$C$14)-2020))*F1502,0)</f>
        <v>180.57954503116329</v>
      </c>
    </row>
    <row r="1503" spans="1:11" x14ac:dyDescent="0.2">
      <c r="A1503" s="9">
        <v>17</v>
      </c>
      <c r="B1503" s="9" t="s">
        <v>40</v>
      </c>
      <c r="C1503" s="9">
        <v>80</v>
      </c>
      <c r="D1503" s="9">
        <v>80</v>
      </c>
      <c r="E1503" s="9">
        <v>240.6</v>
      </c>
      <c r="F1503" s="9">
        <v>180.26294802271588</v>
      </c>
      <c r="G1503" s="9">
        <v>2020</v>
      </c>
      <c r="H1503" s="10">
        <v>2.0946177109855749E-4</v>
      </c>
      <c r="K1503" s="9">
        <f>IFERROR((1+H1503*(YEAR(סימולטור!$C$14)-2020))*F1503,0)</f>
        <v>180.26294802271588</v>
      </c>
    </row>
    <row r="1504" spans="1:11" x14ac:dyDescent="0.2">
      <c r="A1504" s="9">
        <v>17</v>
      </c>
      <c r="B1504" s="9" t="s">
        <v>40</v>
      </c>
      <c r="C1504" s="9">
        <v>80</v>
      </c>
      <c r="D1504" s="9">
        <v>81</v>
      </c>
      <c r="E1504" s="9">
        <v>240.6</v>
      </c>
      <c r="F1504" s="9">
        <v>180.01515025119775</v>
      </c>
      <c r="G1504" s="9">
        <v>2020</v>
      </c>
      <c r="H1504" s="10">
        <v>1.9292426232688097E-4</v>
      </c>
      <c r="K1504" s="9">
        <f>IFERROR((1+H1504*(YEAR(סימולטור!$C$14)-2020))*F1504,0)</f>
        <v>180.01515025119775</v>
      </c>
    </row>
    <row r="1505" spans="1:13" x14ac:dyDescent="0.2">
      <c r="A1505" s="9">
        <v>17</v>
      </c>
      <c r="B1505" s="9" t="s">
        <v>40</v>
      </c>
      <c r="C1505" s="9">
        <v>80</v>
      </c>
      <c r="D1505" s="9">
        <v>82</v>
      </c>
      <c r="E1505" s="9">
        <v>240.6</v>
      </c>
      <c r="F1505" s="9">
        <v>179.82494015833259</v>
      </c>
      <c r="G1505" s="9">
        <v>2020</v>
      </c>
      <c r="H1505" s="10">
        <v>1.7977866145685881E-4</v>
      </c>
      <c r="K1505" s="9">
        <f>IFERROR((1+H1505*(YEAR(סימולטור!$C$14)-2020))*F1505,0)</f>
        <v>179.82494015833259</v>
      </c>
    </row>
    <row r="1506" spans="1:13" x14ac:dyDescent="0.2">
      <c r="A1506" s="9">
        <v>17</v>
      </c>
      <c r="B1506" s="9" t="s">
        <v>40</v>
      </c>
      <c r="C1506" s="9">
        <v>80</v>
      </c>
      <c r="D1506" s="9">
        <v>83</v>
      </c>
      <c r="E1506" s="9">
        <v>240.6</v>
      </c>
      <c r="F1506" s="9">
        <v>179.68159621635388</v>
      </c>
      <c r="G1506" s="9">
        <v>2020</v>
      </c>
      <c r="H1506" s="10">
        <v>1.6966906494325832E-4</v>
      </c>
      <c r="K1506" s="9">
        <f>IFERROR((1+H1506*(YEAR(סימולטור!$C$14)-2020))*F1506,0)</f>
        <v>179.68159621635388</v>
      </c>
    </row>
    <row r="1507" spans="1:13" x14ac:dyDescent="0.2">
      <c r="A1507" s="9">
        <v>17</v>
      </c>
      <c r="B1507" s="9" t="s">
        <v>40</v>
      </c>
      <c r="C1507" s="9">
        <v>80</v>
      </c>
      <c r="D1507" s="9">
        <v>84</v>
      </c>
      <c r="E1507" s="9">
        <v>240.6</v>
      </c>
      <c r="F1507" s="9">
        <v>179.57568656102126</v>
      </c>
      <c r="G1507" s="9">
        <v>2020</v>
      </c>
      <c r="H1507" s="10">
        <v>1.6213162791022979E-4</v>
      </c>
      <c r="K1507" s="9">
        <f>IFERROR((1+H1507*(YEAR(סימולטור!$C$14)-2020))*F1507,0)</f>
        <v>179.57568656102126</v>
      </c>
    </row>
    <row r="1508" spans="1:13" x14ac:dyDescent="0.2">
      <c r="A1508" s="9">
        <v>17</v>
      </c>
      <c r="B1508" s="9" t="s">
        <v>40</v>
      </c>
      <c r="C1508" s="9">
        <v>80</v>
      </c>
      <c r="D1508" s="9">
        <v>85</v>
      </c>
      <c r="E1508" s="9">
        <v>240.6</v>
      </c>
      <c r="F1508" s="9">
        <v>179.49901763103063</v>
      </c>
      <c r="G1508" s="9">
        <v>2020</v>
      </c>
      <c r="H1508" s="10">
        <v>1.5672245688653621E-4</v>
      </c>
      <c r="K1508" s="9">
        <f>IFERROR((1+H1508*(YEAR(סימולטור!$C$14)-2020))*F1508,0)</f>
        <v>179.49901763103063</v>
      </c>
    </row>
    <row r="1509" spans="1:13" x14ac:dyDescent="0.2">
      <c r="A1509" s="9">
        <v>17</v>
      </c>
      <c r="B1509" s="9" t="s">
        <v>40</v>
      </c>
      <c r="C1509" s="9">
        <v>80</v>
      </c>
      <c r="D1509" s="9">
        <v>86</v>
      </c>
      <c r="E1509" s="9">
        <v>240.6</v>
      </c>
      <c r="F1509" s="9">
        <v>179.44470035614759</v>
      </c>
      <c r="G1509" s="9">
        <v>2020</v>
      </c>
      <c r="H1509" s="10">
        <v>1.5299211553817412E-4</v>
      </c>
      <c r="K1509" s="9">
        <f>IFERROR((1+H1509*(YEAR(סימולטור!$C$14)-2020))*F1509,0)</f>
        <v>179.44470035614759</v>
      </c>
    </row>
    <row r="1510" spans="1:13" x14ac:dyDescent="0.2">
      <c r="A1510" s="9">
        <v>17</v>
      </c>
      <c r="B1510" s="9" t="s">
        <v>40</v>
      </c>
      <c r="C1510" s="9">
        <v>80</v>
      </c>
      <c r="D1510" s="9">
        <v>87</v>
      </c>
      <c r="E1510" s="9">
        <v>240.6</v>
      </c>
      <c r="F1510" s="9">
        <v>179.40694301394893</v>
      </c>
      <c r="G1510" s="9">
        <v>2020</v>
      </c>
      <c r="H1510" s="10">
        <v>1.5051551096308461E-4</v>
      </c>
      <c r="K1510" s="9">
        <f>IFERROR((1+H1510*(YEAR(סימולטור!$C$14)-2020))*F1510,0)</f>
        <v>179.40694301394893</v>
      </c>
    </row>
    <row r="1511" spans="1:13" x14ac:dyDescent="0.2">
      <c r="A1511" s="9">
        <v>17</v>
      </c>
      <c r="B1511" s="9" t="s">
        <v>40</v>
      </c>
      <c r="C1511" s="9">
        <v>80</v>
      </c>
      <c r="D1511" s="9">
        <v>88</v>
      </c>
      <c r="E1511" s="9">
        <v>240.6</v>
      </c>
      <c r="F1511" s="9">
        <v>179.38105694086084</v>
      </c>
      <c r="G1511" s="9">
        <v>2020</v>
      </c>
      <c r="H1511" s="10">
        <v>1.4891463081544393E-4</v>
      </c>
      <c r="K1511" s="9">
        <f>IFERROR((1+H1511*(YEAR(סימולטור!$C$14)-2020))*F1511,0)</f>
        <v>179.38105694086084</v>
      </c>
    </row>
    <row r="1512" spans="1:13" x14ac:dyDescent="0.2">
      <c r="A1512" s="9">
        <v>17</v>
      </c>
      <c r="B1512" s="9" t="s">
        <v>40</v>
      </c>
      <c r="C1512" s="9">
        <v>80</v>
      </c>
      <c r="D1512" s="9">
        <v>89</v>
      </c>
      <c r="E1512" s="9">
        <v>240.6</v>
      </c>
      <c r="F1512" s="9">
        <v>179.36349639776455</v>
      </c>
      <c r="G1512" s="9">
        <v>2020</v>
      </c>
      <c r="H1512" s="10">
        <v>1.4791476616555623E-4</v>
      </c>
      <c r="K1512" s="9">
        <f>IFERROR((1+H1512*(YEAR(סימולטור!$C$14)-2020))*F1512,0)</f>
        <v>179.36349639776455</v>
      </c>
    </row>
    <row r="1513" spans="1:13" x14ac:dyDescent="0.2">
      <c r="A1513" s="9">
        <v>17</v>
      </c>
      <c r="B1513" s="9" t="s">
        <v>40</v>
      </c>
      <c r="C1513" s="9">
        <v>80</v>
      </c>
      <c r="D1513" s="9">
        <v>90</v>
      </c>
      <c r="E1513" s="9">
        <v>240.6</v>
      </c>
      <c r="F1513" s="9">
        <v>179.35166475460235</v>
      </c>
      <c r="G1513" s="9">
        <v>2020</v>
      </c>
      <c r="H1513" s="10">
        <v>1.4731662438592497E-4</v>
      </c>
      <c r="K1513" s="9">
        <f>IFERROR((1+H1513*(YEAR(סימולטור!$C$14)-2020))*F1513,0)</f>
        <v>179.35166475460235</v>
      </c>
    </row>
    <row r="1517" spans="1:13" x14ac:dyDescent="0.2">
      <c r="L1517" s="9">
        <v>201.06077569999999</v>
      </c>
      <c r="M1517" s="9">
        <v>203.12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6</vt:i4>
      </vt:variant>
    </vt:vector>
  </HeadingPairs>
  <TitlesOfParts>
    <vt:vector size="9" baseType="lpstr">
      <vt:lpstr>סימולטור</vt:lpstr>
      <vt:lpstr>aux</vt:lpstr>
      <vt:lpstr>מקדמי קצבה זוגיים</vt:lpstr>
      <vt:lpstr>age_1</vt:lpstr>
      <vt:lpstr>age_2</vt:lpstr>
      <vt:lpstr>gender_1</vt:lpstr>
      <vt:lpstr>gender_2</vt:lpstr>
      <vt:lpstr>ret_age1</vt:lpstr>
      <vt:lpstr>ret_age2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שי בר יהודה</dc:creator>
  <cp:lastModifiedBy>ADMIN</cp:lastModifiedBy>
  <cp:lastPrinted>2020-12-09T15:06:34Z</cp:lastPrinted>
  <dcterms:created xsi:type="dcterms:W3CDTF">2020-04-05T12:08:13Z</dcterms:created>
  <dcterms:modified xsi:type="dcterms:W3CDTF">2021-01-03T15:08:57Z</dcterms:modified>
</cp:coreProperties>
</file>